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<sst xmlns="http://schemas.openxmlformats.org/spreadsheetml/2006/main" count="870" uniqueCount="149">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</sst>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66765.72</v>
      </c>
      <c r="E6" s="40"/>
    </row>
    <row r="7" spans="2:5" ht="14.25">
      <c r="B7" s="8"/>
      <c r="C7" s="5" t="s">
        <v>6</v>
      </c>
      <c r="D7" s="39">
        <v>166292.03</v>
      </c>
      <c r="E7" s="40"/>
    </row>
    <row r="8" spans="2:5" ht="15" thickBot="1">
      <c r="B8" s="9"/>
      <c r="C8" s="6" t="s">
        <v>7</v>
      </c>
      <c r="D8" s="41"/>
      <c r="E8" s="42">
        <v>540008.92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132678.56999999998</v>
      </c>
      <c r="E10" s="45">
        <v>127594.55999999998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339.18</v>
      </c>
      <c r="E13" s="45">
        <v>339.18</v>
      </c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133017.74999999997</v>
      </c>
      <c r="E16" s="51">
        <f>E10+E11+E12+E13+E14+E15</f>
        <v>127933.73999999998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799889.91</v>
      </c>
      <c r="E18" s="45">
        <v>790314.5900000001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300</v>
      </c>
      <c r="E20" s="59">
        <v>300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800189.91</v>
      </c>
      <c r="E23" s="51">
        <f>E18+E19+E20+E21+E22</f>
        <v>790614.5900000001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75240.84999999999</v>
      </c>
      <c r="E25" s="45">
        <v>72441.63999999998</v>
      </c>
    </row>
    <row r="26" spans="2:5" ht="14.25">
      <c r="B26" s="13">
        <v>30200</v>
      </c>
      <c r="C26" s="54" t="s">
        <v>28</v>
      </c>
      <c r="D26" s="39">
        <v>0</v>
      </c>
      <c r="E26" s="45">
        <v>0</v>
      </c>
    </row>
    <row r="27" spans="2:5" ht="14.25">
      <c r="B27" s="13">
        <v>30300</v>
      </c>
      <c r="C27" s="54" t="s">
        <v>29</v>
      </c>
      <c r="D27" s="39">
        <v>42.75</v>
      </c>
      <c r="E27" s="45">
        <v>30.23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9740.89</v>
      </c>
      <c r="E29" s="50">
        <v>12000.570000000002</v>
      </c>
    </row>
    <row r="30" spans="2:5" ht="15" thickBot="1">
      <c r="B30" s="16">
        <v>30000</v>
      </c>
      <c r="C30" s="15" t="s">
        <v>32</v>
      </c>
      <c r="D30" s="48">
        <f>D25+D26+D27+D28+D29</f>
        <v>85024.48999999999</v>
      </c>
      <c r="E30" s="51">
        <f>E25+E26+E27+E28+E29</f>
        <v>84472.43999999999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176975.38</v>
      </c>
      <c r="E33" s="59">
        <v>126975.38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>
        <v>0</v>
      </c>
      <c r="E35" s="45">
        <v>0</v>
      </c>
    </row>
    <row r="36" spans="2:5" ht="14.25">
      <c r="B36" s="13">
        <v>40500</v>
      </c>
      <c r="C36" s="54" t="s">
        <v>39</v>
      </c>
      <c r="D36" s="49">
        <v>13175.400000000001</v>
      </c>
      <c r="E36" s="50">
        <v>12925.400000000001</v>
      </c>
    </row>
    <row r="37" spans="2:5" ht="15" thickBot="1">
      <c r="B37" s="16">
        <v>40000</v>
      </c>
      <c r="C37" s="15" t="s">
        <v>40</v>
      </c>
      <c r="D37" s="48">
        <f>D32+D33+D34+D35+D36</f>
        <v>190150.78</v>
      </c>
      <c r="E37" s="51">
        <f>E32+E33+E34+E35+E36</f>
        <v>139900.78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114072.04999999999</v>
      </c>
      <c r="E54" s="45">
        <v>114855.45999999998</v>
      </c>
    </row>
    <row r="55" spans="2:5" ht="14.25">
      <c r="B55" s="13">
        <v>90200</v>
      </c>
      <c r="C55" s="54" t="s">
        <v>62</v>
      </c>
      <c r="D55" s="61">
        <v>6540.950000000001</v>
      </c>
      <c r="E55" s="62">
        <v>7116.140000000001</v>
      </c>
    </row>
    <row r="56" spans="2:5" ht="15" thickBot="1">
      <c r="B56" s="16">
        <v>90000</v>
      </c>
      <c r="C56" s="15" t="s">
        <v>63</v>
      </c>
      <c r="D56" s="48">
        <f>D54+D55</f>
        <v>120612.99999999999</v>
      </c>
      <c r="E56" s="51">
        <f>E54+E55</f>
        <v>121971.59999999998</v>
      </c>
    </row>
    <row r="57" spans="2:5" ht="15" thickBot="1" thickTop="1">
      <c r="B57" s="109" t="s">
        <v>64</v>
      </c>
      <c r="C57" s="110"/>
      <c r="D57" s="52">
        <f>D16+D23+D30+D37+D43+D49+D52+D56</f>
        <v>1328995.93</v>
      </c>
      <c r="E57" s="55">
        <f>E16+E23+E30+E37+E43+E49+E52+E56</f>
        <v>1264893.15</v>
      </c>
    </row>
    <row r="58" spans="2:5" ht="15" thickBot="1" thickTop="1">
      <c r="B58" s="109" t="s">
        <v>65</v>
      </c>
      <c r="C58" s="110"/>
      <c r="D58" s="52">
        <f>D57+D5+D6+D7+D8</f>
        <v>1562053.68</v>
      </c>
      <c r="E58" s="55">
        <f>E57+E5+E6+E7+E8</f>
        <v>1804902.0699999998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136817.52000000002</v>
      </c>
      <c r="E10" s="89">
        <v>15300</v>
      </c>
      <c r="F10" s="90">
        <v>136110.15000000002</v>
      </c>
      <c r="G10" s="88"/>
      <c r="H10" s="89"/>
      <c r="I10" s="90"/>
      <c r="J10" s="97">
        <v>10411.8</v>
      </c>
      <c r="K10" s="89">
        <v>0</v>
      </c>
      <c r="L10" s="101">
        <v>10411.800000000001</v>
      </c>
      <c r="M10" s="91">
        <v>13988.27</v>
      </c>
      <c r="N10" s="89">
        <v>0</v>
      </c>
      <c r="O10" s="90">
        <v>13988.269999999999</v>
      </c>
      <c r="P10" s="91">
        <v>8318.61</v>
      </c>
      <c r="Q10" s="89">
        <v>0</v>
      </c>
      <c r="R10" s="90">
        <v>8284.400000000001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4563.35</v>
      </c>
      <c r="AC10" s="89">
        <v>0</v>
      </c>
      <c r="AD10" s="90">
        <v>4563.35</v>
      </c>
      <c r="AE10" s="91">
        <v>28611.42</v>
      </c>
      <c r="AF10" s="89">
        <v>0</v>
      </c>
      <c r="AG10" s="90">
        <v>28611.420000000006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202710.97000000003</v>
      </c>
      <c r="BW10" s="77">
        <f aca="true" t="shared" si="1" ref="BW10:BW19">E10+H10+K10+N10+Q10+T10+W10+Z10+AC10+AF10+AI10+AL10+AO10+AR10+AU10+AX10+BA10+BD10+BG10+BJ10+BM10+BP10+BS10</f>
        <v>15300</v>
      </c>
      <c r="BX10" s="79">
        <f aca="true" t="shared" si="2" ref="BX10:BX19">F10+I10+L10+O10+R10+U10+X10+AA10+AD10+AG10+AJ10+AM10+AP10+AS10+AV10+AY10+BB10+BE10+BH10+BK10+BN10+BQ10+BT10</f>
        <v>201969.39</v>
      </c>
    </row>
    <row r="11" spans="2:76" ht="14.25">
      <c r="B11" s="13">
        <v>102</v>
      </c>
      <c r="C11" s="25" t="s">
        <v>92</v>
      </c>
      <c r="D11" s="88">
        <v>11612.039999999997</v>
      </c>
      <c r="E11" s="89">
        <v>0</v>
      </c>
      <c r="F11" s="90">
        <v>11627.34</v>
      </c>
      <c r="G11" s="88"/>
      <c r="H11" s="89"/>
      <c r="I11" s="90"/>
      <c r="J11" s="97">
        <v>747.63</v>
      </c>
      <c r="K11" s="89">
        <v>0</v>
      </c>
      <c r="L11" s="101">
        <v>747.6300000000001</v>
      </c>
      <c r="M11" s="91">
        <v>1259.93</v>
      </c>
      <c r="N11" s="89">
        <v>0</v>
      </c>
      <c r="O11" s="90">
        <v>1259.9300000000005</v>
      </c>
      <c r="P11" s="91">
        <v>578.28</v>
      </c>
      <c r="Q11" s="89">
        <v>0</v>
      </c>
      <c r="R11" s="90">
        <v>578.28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320.62</v>
      </c>
      <c r="AC11" s="89">
        <v>0</v>
      </c>
      <c r="AD11" s="90">
        <v>320.62</v>
      </c>
      <c r="AE11" s="91">
        <v>2028.65</v>
      </c>
      <c r="AF11" s="89">
        <v>0</v>
      </c>
      <c r="AG11" s="90">
        <v>2028.6500000000003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16547.149999999998</v>
      </c>
      <c r="BW11" s="77">
        <f t="shared" si="1"/>
        <v>0</v>
      </c>
      <c r="BX11" s="79">
        <f t="shared" si="2"/>
        <v>16562.450000000004</v>
      </c>
    </row>
    <row r="12" spans="2:76" ht="14.25">
      <c r="B12" s="13">
        <v>103</v>
      </c>
      <c r="C12" s="25" t="s">
        <v>93</v>
      </c>
      <c r="D12" s="88">
        <v>84346.76999999999</v>
      </c>
      <c r="E12" s="89">
        <v>6369.77</v>
      </c>
      <c r="F12" s="90">
        <v>82828.34999999999</v>
      </c>
      <c r="G12" s="88"/>
      <c r="H12" s="89"/>
      <c r="I12" s="90"/>
      <c r="J12" s="97">
        <v>1284.46</v>
      </c>
      <c r="K12" s="89">
        <v>0</v>
      </c>
      <c r="L12" s="101">
        <v>1308.9899999999998</v>
      </c>
      <c r="M12" s="91">
        <v>4931.82</v>
      </c>
      <c r="N12" s="89">
        <v>0</v>
      </c>
      <c r="O12" s="90">
        <v>4612.89</v>
      </c>
      <c r="P12" s="91">
        <v>5078.56</v>
      </c>
      <c r="Q12" s="89">
        <v>0</v>
      </c>
      <c r="R12" s="90">
        <v>4794.32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40471.1</v>
      </c>
      <c r="AC12" s="89">
        <v>861.19</v>
      </c>
      <c r="AD12" s="90">
        <v>52274.13</v>
      </c>
      <c r="AE12" s="91">
        <v>78096.14</v>
      </c>
      <c r="AF12" s="89">
        <v>1049.25</v>
      </c>
      <c r="AG12" s="90">
        <v>64419.93</v>
      </c>
      <c r="AH12" s="91">
        <v>0</v>
      </c>
      <c r="AI12" s="89">
        <v>0</v>
      </c>
      <c r="AJ12" s="90">
        <v>0</v>
      </c>
      <c r="AK12" s="91">
        <v>708.34</v>
      </c>
      <c r="AL12" s="89">
        <v>0</v>
      </c>
      <c r="AM12" s="90">
        <v>602.49</v>
      </c>
      <c r="AN12" s="91">
        <v>3018.42</v>
      </c>
      <c r="AO12" s="89">
        <v>0</v>
      </c>
      <c r="AP12" s="90">
        <v>3309.03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217935.61</v>
      </c>
      <c r="BW12" s="77">
        <f t="shared" si="1"/>
        <v>8280.210000000001</v>
      </c>
      <c r="BX12" s="79">
        <f t="shared" si="2"/>
        <v>214150.12999999998</v>
      </c>
    </row>
    <row r="13" spans="2:76" ht="14.25">
      <c r="B13" s="13">
        <v>104</v>
      </c>
      <c r="C13" s="25" t="s">
        <v>19</v>
      </c>
      <c r="D13" s="88">
        <v>123862.70000000001</v>
      </c>
      <c r="E13" s="89">
        <v>0</v>
      </c>
      <c r="F13" s="90">
        <v>129773.98</v>
      </c>
      <c r="G13" s="88"/>
      <c r="H13" s="89"/>
      <c r="I13" s="90"/>
      <c r="J13" s="97">
        <v>6369.98</v>
      </c>
      <c r="K13" s="89">
        <v>0</v>
      </c>
      <c r="L13" s="101">
        <v>6550</v>
      </c>
      <c r="M13" s="91">
        <v>24520.51</v>
      </c>
      <c r="N13" s="89">
        <v>0</v>
      </c>
      <c r="O13" s="90">
        <v>28502.4</v>
      </c>
      <c r="P13" s="91">
        <v>6673.27</v>
      </c>
      <c r="Q13" s="89">
        <v>0</v>
      </c>
      <c r="R13" s="90">
        <v>5708.19</v>
      </c>
      <c r="S13" s="91">
        <v>0</v>
      </c>
      <c r="T13" s="89">
        <v>0</v>
      </c>
      <c r="U13" s="90">
        <v>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971.88</v>
      </c>
      <c r="AC13" s="89">
        <v>0</v>
      </c>
      <c r="AD13" s="90">
        <v>0</v>
      </c>
      <c r="AE13" s="91">
        <v>0</v>
      </c>
      <c r="AF13" s="89">
        <v>0</v>
      </c>
      <c r="AG13" s="90">
        <v>3471.18</v>
      </c>
      <c r="AH13" s="91"/>
      <c r="AI13" s="89"/>
      <c r="AJ13" s="90"/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2371.84</v>
      </c>
      <c r="AR13" s="89">
        <v>0</v>
      </c>
      <c r="AS13" s="90">
        <v>2371.84</v>
      </c>
      <c r="AT13" s="91"/>
      <c r="AU13" s="89"/>
      <c r="AV13" s="90"/>
      <c r="AW13" s="97">
        <v>5291.42</v>
      </c>
      <c r="AX13" s="89">
        <v>0</v>
      </c>
      <c r="AY13" s="101">
        <v>3291.42</v>
      </c>
      <c r="AZ13" s="91"/>
      <c r="BA13" s="89"/>
      <c r="BB13" s="90"/>
      <c r="BC13" s="97">
        <v>115424.51</v>
      </c>
      <c r="BD13" s="89">
        <v>0</v>
      </c>
      <c r="BE13" s="101">
        <v>123905.24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285486.11</v>
      </c>
      <c r="BW13" s="77">
        <f t="shared" si="1"/>
        <v>0</v>
      </c>
      <c r="BX13" s="79">
        <f t="shared" si="2"/>
        <v>303574.25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8302.27</v>
      </c>
      <c r="E16" s="89">
        <v>0</v>
      </c>
      <c r="F16" s="90">
        <v>8302.27</v>
      </c>
      <c r="G16" s="88"/>
      <c r="H16" s="89"/>
      <c r="I16" s="90"/>
      <c r="J16" s="97"/>
      <c r="K16" s="89"/>
      <c r="L16" s="101"/>
      <c r="M16" s="91"/>
      <c r="N16" s="89"/>
      <c r="O16" s="90"/>
      <c r="P16" s="97">
        <v>1884.75</v>
      </c>
      <c r="Q16" s="89">
        <v>0</v>
      </c>
      <c r="R16" s="101">
        <v>1884.75</v>
      </c>
      <c r="S16" s="91"/>
      <c r="T16" s="89"/>
      <c r="U16" s="90"/>
      <c r="V16" s="91"/>
      <c r="W16" s="89"/>
      <c r="X16" s="90"/>
      <c r="Y16" s="97"/>
      <c r="Z16" s="89"/>
      <c r="AA16" s="101"/>
      <c r="AB16" s="91">
        <v>295.67</v>
      </c>
      <c r="AC16" s="89">
        <v>0</v>
      </c>
      <c r="AD16" s="90">
        <v>295.67</v>
      </c>
      <c r="AE16" s="97">
        <v>15885.96</v>
      </c>
      <c r="AF16" s="89">
        <v>0</v>
      </c>
      <c r="AG16" s="101">
        <v>15885.96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26368.65</v>
      </c>
      <c r="BW16" s="77">
        <f t="shared" si="1"/>
        <v>0</v>
      </c>
      <c r="BX16" s="79">
        <f t="shared" si="2"/>
        <v>26368.65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>
        <v>150</v>
      </c>
      <c r="AC17" s="89">
        <v>0</v>
      </c>
      <c r="AD17" s="101">
        <v>150</v>
      </c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150</v>
      </c>
      <c r="BW17" s="77">
        <f t="shared" si="1"/>
        <v>0</v>
      </c>
      <c r="BX17" s="79">
        <f t="shared" si="2"/>
        <v>150</v>
      </c>
    </row>
    <row r="18" spans="2:76" ht="14.25">
      <c r="B18" s="13">
        <v>109</v>
      </c>
      <c r="C18" s="25" t="s">
        <v>97</v>
      </c>
      <c r="D18" s="88">
        <v>2714.3199999999997</v>
      </c>
      <c r="E18" s="89">
        <v>0</v>
      </c>
      <c r="F18" s="90">
        <v>2503.3199999999997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2714.3199999999997</v>
      </c>
      <c r="BW18" s="77">
        <f t="shared" si="1"/>
        <v>0</v>
      </c>
      <c r="BX18" s="79">
        <f t="shared" si="2"/>
        <v>2503.3199999999997</v>
      </c>
    </row>
    <row r="19" spans="2:76" ht="14.25">
      <c r="B19" s="13">
        <v>110</v>
      </c>
      <c r="C19" s="25" t="s">
        <v>98</v>
      </c>
      <c r="D19" s="88">
        <v>9361.17</v>
      </c>
      <c r="E19" s="89">
        <v>0</v>
      </c>
      <c r="F19" s="90">
        <v>6905.83</v>
      </c>
      <c r="G19" s="88"/>
      <c r="H19" s="89"/>
      <c r="I19" s="90"/>
      <c r="J19" s="97">
        <v>300</v>
      </c>
      <c r="K19" s="89">
        <v>0</v>
      </c>
      <c r="L19" s="101">
        <v>228</v>
      </c>
      <c r="M19" s="97">
        <v>1000</v>
      </c>
      <c r="N19" s="89">
        <v>0</v>
      </c>
      <c r="O19" s="101">
        <v>661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1300.0000000000002</v>
      </c>
      <c r="AF19" s="89">
        <v>0</v>
      </c>
      <c r="AG19" s="101">
        <v>544.39</v>
      </c>
      <c r="AH19" s="97">
        <v>2700</v>
      </c>
      <c r="AI19" s="89">
        <v>0</v>
      </c>
      <c r="AJ19" s="101">
        <v>684.78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14661.17</v>
      </c>
      <c r="BW19" s="77">
        <f t="shared" si="1"/>
        <v>0</v>
      </c>
      <c r="BX19" s="79">
        <f t="shared" si="2"/>
        <v>9024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377016.79000000004</v>
      </c>
      <c r="E20" s="78">
        <f t="shared" si="3"/>
        <v>21669.77</v>
      </c>
      <c r="F20" s="79">
        <f t="shared" si="3"/>
        <v>378051.24000000005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19113.87</v>
      </c>
      <c r="K20" s="78">
        <f t="shared" si="3"/>
        <v>0</v>
      </c>
      <c r="L20" s="77">
        <f t="shared" si="3"/>
        <v>19246.42</v>
      </c>
      <c r="M20" s="98">
        <f t="shared" si="3"/>
        <v>45700.53</v>
      </c>
      <c r="N20" s="78">
        <f t="shared" si="3"/>
        <v>0</v>
      </c>
      <c r="O20" s="77">
        <f t="shared" si="3"/>
        <v>49024.490000000005</v>
      </c>
      <c r="P20" s="98">
        <f t="shared" si="3"/>
        <v>22533.47</v>
      </c>
      <c r="Q20" s="78">
        <f t="shared" si="3"/>
        <v>0</v>
      </c>
      <c r="R20" s="77">
        <f t="shared" si="3"/>
        <v>21249.940000000002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46772.619999999995</v>
      </c>
      <c r="AC20" s="78">
        <f t="shared" si="3"/>
        <v>861.19</v>
      </c>
      <c r="AD20" s="77">
        <f t="shared" si="3"/>
        <v>57603.77</v>
      </c>
      <c r="AE20" s="98">
        <f t="shared" si="3"/>
        <v>125922.16999999998</v>
      </c>
      <c r="AF20" s="78">
        <f t="shared" si="3"/>
        <v>1049.25</v>
      </c>
      <c r="AG20" s="77">
        <f t="shared" si="3"/>
        <v>114961.52999999998</v>
      </c>
      <c r="AH20" s="98">
        <f t="shared" si="3"/>
        <v>2700</v>
      </c>
      <c r="AI20" s="78">
        <f t="shared" si="3"/>
        <v>0</v>
      </c>
      <c r="AJ20" s="77">
        <f t="shared" si="3"/>
        <v>684.78</v>
      </c>
      <c r="AK20" s="98">
        <f t="shared" si="3"/>
        <v>708.34</v>
      </c>
      <c r="AL20" s="78">
        <f t="shared" si="3"/>
        <v>0</v>
      </c>
      <c r="AM20" s="77">
        <f t="shared" si="3"/>
        <v>602.49</v>
      </c>
      <c r="AN20" s="98">
        <f t="shared" si="3"/>
        <v>3018.42</v>
      </c>
      <c r="AO20" s="78">
        <f t="shared" si="3"/>
        <v>0</v>
      </c>
      <c r="AP20" s="77">
        <f t="shared" si="3"/>
        <v>3309.03</v>
      </c>
      <c r="AQ20" s="98">
        <f t="shared" si="3"/>
        <v>2371.84</v>
      </c>
      <c r="AR20" s="78">
        <f t="shared" si="3"/>
        <v>0</v>
      </c>
      <c r="AS20" s="77">
        <f t="shared" si="3"/>
        <v>2371.84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5291.42</v>
      </c>
      <c r="AX20" s="78">
        <f t="shared" si="3"/>
        <v>0</v>
      </c>
      <c r="AY20" s="77">
        <f t="shared" si="3"/>
        <v>3291.42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115424.51</v>
      </c>
      <c r="BD20" s="78">
        <f t="shared" si="3"/>
        <v>0</v>
      </c>
      <c r="BE20" s="77">
        <f t="shared" si="3"/>
        <v>123905.24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766573.98</v>
      </c>
      <c r="BW20" s="77">
        <f>BW10+BW11+BW12+BW13+BW14+BW15+BW16+BW17+BW18+BW19</f>
        <v>23580.21</v>
      </c>
      <c r="BX20" s="95">
        <f>BX10+BX11+BX12+BX13+BX14+BX15+BX16+BX17+BX18+BX19</f>
        <v>774302.19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23777.480000000003</v>
      </c>
      <c r="E24" s="89">
        <v>11847.37</v>
      </c>
      <c r="F24" s="90">
        <v>21681.27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4099.71</v>
      </c>
      <c r="Z24" s="89">
        <v>0</v>
      </c>
      <c r="AA24" s="101">
        <v>0</v>
      </c>
      <c r="AB24" s="97">
        <v>13305.65</v>
      </c>
      <c r="AC24" s="89">
        <v>0</v>
      </c>
      <c r="AD24" s="101">
        <v>13301.529999999999</v>
      </c>
      <c r="AE24" s="97">
        <v>148836.57000000004</v>
      </c>
      <c r="AF24" s="89">
        <v>101348.16</v>
      </c>
      <c r="AG24" s="101">
        <v>164599.22</v>
      </c>
      <c r="AH24" s="97">
        <v>3095.01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193114.42000000004</v>
      </c>
      <c r="BW24" s="77">
        <f t="shared" si="4"/>
        <v>113195.53</v>
      </c>
      <c r="BX24" s="79">
        <f t="shared" si="4"/>
        <v>199582.02000000002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9351.66</v>
      </c>
      <c r="AC25" s="89">
        <v>0</v>
      </c>
      <c r="AD25" s="101">
        <v>9351.66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6828</v>
      </c>
      <c r="BD25" s="89">
        <v>0</v>
      </c>
      <c r="BE25" s="101">
        <v>6828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16179.66</v>
      </c>
      <c r="BW25" s="77">
        <f t="shared" si="4"/>
        <v>0</v>
      </c>
      <c r="BX25" s="79">
        <f t="shared" si="4"/>
        <v>16179.66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23777.480000000003</v>
      </c>
      <c r="E28" s="78">
        <f t="shared" si="5"/>
        <v>11847.37</v>
      </c>
      <c r="F28" s="79">
        <f t="shared" si="5"/>
        <v>21681.27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4099.71</v>
      </c>
      <c r="Z28" s="78">
        <f t="shared" si="5"/>
        <v>0</v>
      </c>
      <c r="AA28" s="77">
        <f t="shared" si="5"/>
        <v>0</v>
      </c>
      <c r="AB28" s="98">
        <f t="shared" si="5"/>
        <v>22657.309999999998</v>
      </c>
      <c r="AC28" s="78">
        <f t="shared" si="5"/>
        <v>0</v>
      </c>
      <c r="AD28" s="77">
        <f t="shared" si="5"/>
        <v>22653.19</v>
      </c>
      <c r="AE28" s="98">
        <f t="shared" si="5"/>
        <v>148836.57000000004</v>
      </c>
      <c r="AF28" s="78">
        <f t="shared" si="5"/>
        <v>101348.16</v>
      </c>
      <c r="AG28" s="77">
        <f t="shared" si="5"/>
        <v>164599.22</v>
      </c>
      <c r="AH28" s="98">
        <f t="shared" si="5"/>
        <v>3095.01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6828</v>
      </c>
      <c r="BD28" s="78">
        <f t="shared" si="6"/>
        <v>0</v>
      </c>
      <c r="BE28" s="77">
        <f t="shared" si="6"/>
        <v>6828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209294.08000000005</v>
      </c>
      <c r="BW28" s="77">
        <f>BW23+BW24+BW25+BW26+BW27</f>
        <v>113195.53</v>
      </c>
      <c r="BX28" s="95">
        <f>BX23+BX24+BX25+BX26+BX27</f>
        <v>215761.68000000002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88860.71</v>
      </c>
      <c r="BM40" s="89">
        <v>0</v>
      </c>
      <c r="BN40" s="101">
        <v>88860.71</v>
      </c>
      <c r="BO40" s="97"/>
      <c r="BP40" s="89"/>
      <c r="BQ40" s="101"/>
      <c r="BR40" s="97"/>
      <c r="BS40" s="89"/>
      <c r="BT40" s="101"/>
      <c r="BU40" s="76"/>
      <c r="BV40" s="85">
        <f t="shared" si="10"/>
        <v>88860.71</v>
      </c>
      <c r="BW40" s="77">
        <f t="shared" si="10"/>
        <v>0</v>
      </c>
      <c r="BX40" s="79">
        <f t="shared" si="10"/>
        <v>88860.71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88860.71</v>
      </c>
      <c r="BM42" s="78">
        <f t="shared" si="12"/>
        <v>0</v>
      </c>
      <c r="BN42" s="77">
        <f t="shared" si="12"/>
        <v>88860.71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88860.71</v>
      </c>
      <c r="BW42" s="77">
        <f>BW38+BW39+BW40+BW41</f>
        <v>0</v>
      </c>
      <c r="BX42" s="95">
        <f>BX38+BX39+BX40+BX41</f>
        <v>88860.71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108714.48</v>
      </c>
      <c r="BS49" s="89">
        <v>0</v>
      </c>
      <c r="BT49" s="101">
        <v>97302.28</v>
      </c>
      <c r="BU49" s="76"/>
      <c r="BV49" s="85">
        <f aca="true" t="shared" si="15" ref="BV49:BX50">D49+G49+J49+M49+P49+S49+V49+Y49+AB49+AE49+AH49+AK49+AN49+AQ49+AT49+AW49+AZ49+BC49+BF49+BI49+BL49+BO49+BR49</f>
        <v>108714.48</v>
      </c>
      <c r="BW49" s="77">
        <f t="shared" si="15"/>
        <v>0</v>
      </c>
      <c r="BX49" s="79">
        <f t="shared" si="15"/>
        <v>97302.28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11898.520000000002</v>
      </c>
      <c r="BS50" s="89">
        <v>0</v>
      </c>
      <c r="BT50" s="101">
        <v>12401.060000000001</v>
      </c>
      <c r="BU50" s="76"/>
      <c r="BV50" s="85">
        <f t="shared" si="15"/>
        <v>11898.520000000002</v>
      </c>
      <c r="BW50" s="77">
        <f t="shared" si="15"/>
        <v>0</v>
      </c>
      <c r="BX50" s="79">
        <f t="shared" si="15"/>
        <v>12401.060000000001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120613</v>
      </c>
      <c r="BS51" s="78">
        <f>BS49+BS50</f>
        <v>0</v>
      </c>
      <c r="BT51" s="77">
        <f>BT49+BT50</f>
        <v>109703.34</v>
      </c>
      <c r="BU51" s="85"/>
      <c r="BV51" s="85">
        <f>BV49+BV50</f>
        <v>120613</v>
      </c>
      <c r="BW51" s="77">
        <f>BW49+BW50</f>
        <v>0</v>
      </c>
      <c r="BX51" s="95">
        <f>BX49+BX50</f>
        <v>109703.34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400794.27</v>
      </c>
      <c r="E53" s="86">
        <f t="shared" si="18"/>
        <v>33517.14</v>
      </c>
      <c r="F53" s="86">
        <f t="shared" si="18"/>
        <v>399732.51000000007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19113.87</v>
      </c>
      <c r="K53" s="86">
        <f t="shared" si="18"/>
        <v>0</v>
      </c>
      <c r="L53" s="86">
        <f t="shared" si="18"/>
        <v>19246.42</v>
      </c>
      <c r="M53" s="86">
        <f t="shared" si="18"/>
        <v>45700.53</v>
      </c>
      <c r="N53" s="86">
        <f t="shared" si="18"/>
        <v>0</v>
      </c>
      <c r="O53" s="86">
        <f t="shared" si="18"/>
        <v>49024.490000000005</v>
      </c>
      <c r="P53" s="86">
        <f t="shared" si="18"/>
        <v>22533.47</v>
      </c>
      <c r="Q53" s="86">
        <f t="shared" si="18"/>
        <v>0</v>
      </c>
      <c r="R53" s="86">
        <f t="shared" si="18"/>
        <v>21249.940000000002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4099.71</v>
      </c>
      <c r="Z53" s="86">
        <f t="shared" si="18"/>
        <v>0</v>
      </c>
      <c r="AA53" s="86">
        <f t="shared" si="18"/>
        <v>0</v>
      </c>
      <c r="AB53" s="86">
        <f t="shared" si="18"/>
        <v>69429.93</v>
      </c>
      <c r="AC53" s="86">
        <f t="shared" si="18"/>
        <v>861.19</v>
      </c>
      <c r="AD53" s="86">
        <f t="shared" si="18"/>
        <v>80256.95999999999</v>
      </c>
      <c r="AE53" s="86">
        <f t="shared" si="18"/>
        <v>274758.74</v>
      </c>
      <c r="AF53" s="86">
        <f t="shared" si="18"/>
        <v>102397.41</v>
      </c>
      <c r="AG53" s="86">
        <f t="shared" si="18"/>
        <v>279560.75</v>
      </c>
      <c r="AH53" s="86">
        <f t="shared" si="18"/>
        <v>5795.01</v>
      </c>
      <c r="AI53" s="86">
        <f t="shared" si="18"/>
        <v>0</v>
      </c>
      <c r="AJ53" s="86">
        <f aca="true" t="shared" si="19" ref="AJ53:BT53">AJ20+AJ28+AJ35+AJ42+AJ46+AJ51</f>
        <v>684.78</v>
      </c>
      <c r="AK53" s="86">
        <f t="shared" si="19"/>
        <v>708.34</v>
      </c>
      <c r="AL53" s="86">
        <f t="shared" si="19"/>
        <v>0</v>
      </c>
      <c r="AM53" s="86">
        <f t="shared" si="19"/>
        <v>602.49</v>
      </c>
      <c r="AN53" s="86">
        <f t="shared" si="19"/>
        <v>3018.42</v>
      </c>
      <c r="AO53" s="86">
        <f t="shared" si="19"/>
        <v>0</v>
      </c>
      <c r="AP53" s="86">
        <f t="shared" si="19"/>
        <v>3309.03</v>
      </c>
      <c r="AQ53" s="86">
        <f t="shared" si="19"/>
        <v>2371.84</v>
      </c>
      <c r="AR53" s="86">
        <f t="shared" si="19"/>
        <v>0</v>
      </c>
      <c r="AS53" s="86">
        <f t="shared" si="19"/>
        <v>2371.84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5291.42</v>
      </c>
      <c r="AX53" s="86">
        <f t="shared" si="19"/>
        <v>0</v>
      </c>
      <c r="AY53" s="86">
        <f t="shared" si="19"/>
        <v>3291.42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122252.51</v>
      </c>
      <c r="BD53" s="86">
        <f t="shared" si="19"/>
        <v>0</v>
      </c>
      <c r="BE53" s="86">
        <f t="shared" si="19"/>
        <v>130733.24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88860.71</v>
      </c>
      <c r="BM53" s="86">
        <f t="shared" si="19"/>
        <v>0</v>
      </c>
      <c r="BN53" s="86">
        <f t="shared" si="19"/>
        <v>88860.71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120613</v>
      </c>
      <c r="BS53" s="86">
        <f t="shared" si="19"/>
        <v>0</v>
      </c>
      <c r="BT53" s="86">
        <f t="shared" si="19"/>
        <v>109703.34</v>
      </c>
      <c r="BU53" s="86">
        <f>BU8</f>
        <v>0</v>
      </c>
      <c r="BV53" s="102">
        <f>BV8+BV20+BV28+BV35+BV42+BV46+BV51</f>
        <v>1185341.77</v>
      </c>
      <c r="BW53" s="87">
        <f>BW20+BW28+BW35+BW42+BW46+BW51</f>
        <v>136775.74</v>
      </c>
      <c r="BX53" s="87">
        <f>BX20+BX28+BX35+BX42+BX46+BX51</f>
        <v>1188627.9200000002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239936.16999999993</v>
      </c>
      <c r="BW54" s="93"/>
      <c r="BX54" s="94">
        <f>IF((Spese_Rendiconto_2019!BX53-Entrate_Rendiconto_2019!E58)&lt;0,Entrate_Rendiconto_2019!E58-Spese_Rendiconto_2019!BX53,0)</f>
        <v>616274.1499999997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2020-08-07T11:09:35Z</dcterms:modified>
  <cp:category/>
  <cp:version/>
  <cp:contentType/>
  <cp:contentStatus/>
</cp:coreProperties>
</file>