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<sst xmlns="http://schemas.openxmlformats.org/spreadsheetml/2006/main" count="870" uniqueCount="149">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</sst>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43901.04</v>
      </c>
      <c r="E5" s="38"/>
    </row>
    <row r="6" spans="2:5" ht="15">
      <c r="B6" s="8"/>
      <c r="C6" s="5" t="s">
        <v>5</v>
      </c>
      <c r="D6" s="39">
        <v>213694.83</v>
      </c>
      <c r="E6" s="40"/>
    </row>
    <row r="7" spans="2:5" ht="15">
      <c r="B7" s="8"/>
      <c r="C7" s="5" t="s">
        <v>6</v>
      </c>
      <c r="D7" s="39">
        <v>82884.26000000001</v>
      </c>
      <c r="E7" s="40"/>
    </row>
    <row r="8" spans="2:5" ht="15.75" thickBot="1">
      <c r="B8" s="9"/>
      <c r="C8" s="6" t="s">
        <v>7</v>
      </c>
      <c r="D8" s="41"/>
      <c r="E8" s="42">
        <v>1083688.9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338154.12</v>
      </c>
      <c r="E10" s="45">
        <v>297172.16000000003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338154.12</v>
      </c>
      <c r="E16" s="51">
        <f>E10+E11+E12+E13+E14+E15</f>
        <v>297172.16000000003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1071196.9000000001</v>
      </c>
      <c r="E18" s="45">
        <v>1092364.97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2994.39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1074191.29</v>
      </c>
      <c r="E23" s="51">
        <f>E18+E19+E20+E21+E22</f>
        <v>1092364.97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248636.6</v>
      </c>
      <c r="E25" s="45">
        <v>125641.05</v>
      </c>
    </row>
    <row r="26" spans="2:5" ht="15">
      <c r="B26" s="13">
        <v>30200</v>
      </c>
      <c r="C26" s="54" t="s">
        <v>28</v>
      </c>
      <c r="D26" s="39">
        <v>12246.72</v>
      </c>
      <c r="E26" s="45">
        <v>3117.0099999999998</v>
      </c>
    </row>
    <row r="27" spans="2:5" ht="15">
      <c r="B27" s="13">
        <v>30300</v>
      </c>
      <c r="C27" s="54" t="s">
        <v>29</v>
      </c>
      <c r="D27" s="39">
        <v>140.63</v>
      </c>
      <c r="E27" s="45">
        <v>2.46</v>
      </c>
    </row>
    <row r="28" spans="2:5" ht="15">
      <c r="B28" s="13">
        <v>30400</v>
      </c>
      <c r="C28" s="54" t="s">
        <v>30</v>
      </c>
      <c r="D28" s="49">
        <v>35000</v>
      </c>
      <c r="E28" s="45">
        <v>0</v>
      </c>
    </row>
    <row r="29" spans="2:5" ht="15">
      <c r="B29" s="13">
        <v>30500</v>
      </c>
      <c r="C29" s="54" t="s">
        <v>31</v>
      </c>
      <c r="D29" s="60">
        <v>18492.92</v>
      </c>
      <c r="E29" s="50">
        <v>29777.36</v>
      </c>
    </row>
    <row r="30" spans="2:5" ht="15.75" thickBot="1">
      <c r="B30" s="16">
        <v>30000</v>
      </c>
      <c r="C30" s="15" t="s">
        <v>32</v>
      </c>
      <c r="D30" s="48">
        <f>D25+D26+D27+D28+D29</f>
        <v>314516.87</v>
      </c>
      <c r="E30" s="51">
        <f>E25+E26+E27+E28+E29</f>
        <v>158537.88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11053.4</v>
      </c>
      <c r="E33" s="59">
        <v>10759.940000000002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488</v>
      </c>
    </row>
    <row r="36" spans="2:5" ht="15">
      <c r="B36" s="13">
        <v>40500</v>
      </c>
      <c r="C36" s="54" t="s">
        <v>39</v>
      </c>
      <c r="D36" s="49">
        <v>12508.3</v>
      </c>
      <c r="E36" s="50">
        <v>12508.3</v>
      </c>
    </row>
    <row r="37" spans="2:5" ht="15.75" thickBot="1">
      <c r="B37" s="16">
        <v>40000</v>
      </c>
      <c r="C37" s="15" t="s">
        <v>40</v>
      </c>
      <c r="D37" s="48">
        <f>D32+D33+D34+D35+D36</f>
        <v>23561.699999999997</v>
      </c>
      <c r="E37" s="51">
        <f>E32+E33+E34+E35+E36</f>
        <v>23756.24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183585.91999999998</v>
      </c>
      <c r="E54" s="45">
        <v>183033.53000000003</v>
      </c>
    </row>
    <row r="55" spans="2:5" ht="15">
      <c r="B55" s="13">
        <v>90200</v>
      </c>
      <c r="C55" s="54" t="s">
        <v>62</v>
      </c>
      <c r="D55" s="61">
        <v>0</v>
      </c>
      <c r="E55" s="62">
        <v>2177</v>
      </c>
    </row>
    <row r="56" spans="2:5" ht="15.75" thickBot="1">
      <c r="B56" s="16">
        <v>90000</v>
      </c>
      <c r="C56" s="15" t="s">
        <v>63</v>
      </c>
      <c r="D56" s="48">
        <f>D54+D55</f>
        <v>183585.91999999998</v>
      </c>
      <c r="E56" s="51">
        <f>E54+E55</f>
        <v>185210.53000000003</v>
      </c>
    </row>
    <row r="57" spans="2:5" ht="16.5" thickBot="1" thickTop="1">
      <c r="B57" s="109" t="s">
        <v>64</v>
      </c>
      <c r="C57" s="110"/>
      <c r="D57" s="52">
        <f>D16+D23+D30+D37+D43+D49+D52+D56</f>
        <v>1934009.9000000001</v>
      </c>
      <c r="E57" s="55">
        <f>E16+E23+E30+E37+E43+E49+E52+E56</f>
        <v>1757041.7799999998</v>
      </c>
    </row>
    <row r="58" spans="2:5" ht="16.5" thickBot="1" thickTop="1">
      <c r="B58" s="109" t="s">
        <v>65</v>
      </c>
      <c r="C58" s="110"/>
      <c r="D58" s="52">
        <f>D57+D5+D6+D7+D8</f>
        <v>2274490.0300000003</v>
      </c>
      <c r="E58" s="55">
        <f>E57+E5+E6+E7+E8</f>
        <v>2840730.6799999997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179553.22000000003</v>
      </c>
      <c r="E10" s="89">
        <v>6235.67</v>
      </c>
      <c r="F10" s="90">
        <v>176868.69</v>
      </c>
      <c r="G10" s="88"/>
      <c r="H10" s="89"/>
      <c r="I10" s="90"/>
      <c r="J10" s="97">
        <v>36463.229999999996</v>
      </c>
      <c r="K10" s="89">
        <v>919.7</v>
      </c>
      <c r="L10" s="101">
        <v>33792.3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33730.66</v>
      </c>
      <c r="AC10" s="89">
        <v>903.1</v>
      </c>
      <c r="AD10" s="90">
        <v>32930.66</v>
      </c>
      <c r="AE10" s="91">
        <v>46575.259999999995</v>
      </c>
      <c r="AF10" s="89">
        <v>922.26</v>
      </c>
      <c r="AG10" s="90">
        <v>43268.490000000005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296322.37</v>
      </c>
      <c r="BW10" s="77">
        <f aca="true" t="shared" si="1" ref="BW10:BW19">E10+H10+K10+N10+Q10+T10+W10+Z10+AC10+AF10+AI10+AL10+AO10+AR10+AU10+AX10+BA10+BD10+BG10+BJ10+BM10+BP10+BS10</f>
        <v>8980.73</v>
      </c>
      <c r="BX10" s="79">
        <f aca="true" t="shared" si="2" ref="BX10:BX19">F10+I10+L10+O10+R10+U10+X10+AA10+AD10+AG10+AJ10+AM10+AP10+AS10+AV10+AY10+BB10+BE10+BH10+BK10+BN10+BQ10+BT10</f>
        <v>286860.14</v>
      </c>
    </row>
    <row r="11" spans="2:76" ht="15">
      <c r="B11" s="13">
        <v>102</v>
      </c>
      <c r="C11" s="25" t="s">
        <v>92</v>
      </c>
      <c r="D11" s="88">
        <v>24102.45</v>
      </c>
      <c r="E11" s="89">
        <v>0</v>
      </c>
      <c r="F11" s="90">
        <v>23978.22</v>
      </c>
      <c r="G11" s="88"/>
      <c r="H11" s="89"/>
      <c r="I11" s="90"/>
      <c r="J11" s="97"/>
      <c r="K11" s="89"/>
      <c r="L11" s="101"/>
      <c r="M11" s="91">
        <v>322.46</v>
      </c>
      <c r="N11" s="89">
        <v>0</v>
      </c>
      <c r="O11" s="90">
        <v>322.46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24424.91</v>
      </c>
      <c r="BW11" s="77">
        <f t="shared" si="1"/>
        <v>0</v>
      </c>
      <c r="BX11" s="79">
        <f t="shared" si="2"/>
        <v>24300.68</v>
      </c>
    </row>
    <row r="12" spans="2:76" ht="15">
      <c r="B12" s="13">
        <v>103</v>
      </c>
      <c r="C12" s="25" t="s">
        <v>93</v>
      </c>
      <c r="D12" s="88">
        <v>235680.01000000007</v>
      </c>
      <c r="E12" s="89">
        <v>0</v>
      </c>
      <c r="F12" s="90">
        <v>255908.3200000001</v>
      </c>
      <c r="G12" s="88"/>
      <c r="H12" s="89"/>
      <c r="I12" s="90"/>
      <c r="J12" s="97">
        <v>1066.2</v>
      </c>
      <c r="K12" s="89">
        <v>0</v>
      </c>
      <c r="L12" s="101">
        <v>550.6899999999999</v>
      </c>
      <c r="M12" s="91">
        <v>92300.29</v>
      </c>
      <c r="N12" s="89">
        <v>0</v>
      </c>
      <c r="O12" s="90">
        <v>74807.32999999999</v>
      </c>
      <c r="P12" s="91">
        <v>9106.74</v>
      </c>
      <c r="Q12" s="89">
        <v>0</v>
      </c>
      <c r="R12" s="90">
        <v>8384.58</v>
      </c>
      <c r="S12" s="91">
        <v>625.24</v>
      </c>
      <c r="T12" s="89">
        <v>0</v>
      </c>
      <c r="U12" s="90">
        <v>629.11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36855.86</v>
      </c>
      <c r="AC12" s="89">
        <v>0</v>
      </c>
      <c r="AD12" s="90">
        <v>33623.78999999999</v>
      </c>
      <c r="AE12" s="91">
        <v>35477.1</v>
      </c>
      <c r="AF12" s="89">
        <v>0</v>
      </c>
      <c r="AG12" s="90">
        <v>35473.97</v>
      </c>
      <c r="AH12" s="91">
        <v>138</v>
      </c>
      <c r="AI12" s="89">
        <v>0</v>
      </c>
      <c r="AJ12" s="90">
        <v>138</v>
      </c>
      <c r="AK12" s="91">
        <v>17402.579999999998</v>
      </c>
      <c r="AL12" s="89">
        <v>0</v>
      </c>
      <c r="AM12" s="90">
        <v>13268.99</v>
      </c>
      <c r="AN12" s="91">
        <v>85.4</v>
      </c>
      <c r="AO12" s="89">
        <v>0</v>
      </c>
      <c r="AP12" s="90">
        <v>85.4</v>
      </c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600</v>
      </c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428737.42000000004</v>
      </c>
      <c r="BW12" s="77">
        <f t="shared" si="1"/>
        <v>0</v>
      </c>
      <c r="BX12" s="79">
        <f t="shared" si="2"/>
        <v>423470.18000000005</v>
      </c>
    </row>
    <row r="13" spans="2:76" ht="15">
      <c r="B13" s="13">
        <v>104</v>
      </c>
      <c r="C13" s="25" t="s">
        <v>19</v>
      </c>
      <c r="D13" s="88">
        <v>198240.52000000002</v>
      </c>
      <c r="E13" s="89">
        <v>0</v>
      </c>
      <c r="F13" s="90">
        <v>265658.5</v>
      </c>
      <c r="G13" s="88"/>
      <c r="H13" s="89"/>
      <c r="I13" s="90"/>
      <c r="J13" s="97">
        <v>11327.84</v>
      </c>
      <c r="K13" s="89">
        <v>0</v>
      </c>
      <c r="L13" s="101">
        <v>0</v>
      </c>
      <c r="M13" s="91">
        <v>9472.62</v>
      </c>
      <c r="N13" s="89">
        <v>0</v>
      </c>
      <c r="O13" s="90">
        <v>15108.410000000002</v>
      </c>
      <c r="P13" s="91">
        <v>16899.239999999998</v>
      </c>
      <c r="Q13" s="89">
        <v>0</v>
      </c>
      <c r="R13" s="90">
        <v>7961.04</v>
      </c>
      <c r="S13" s="91">
        <v>10500</v>
      </c>
      <c r="T13" s="89">
        <v>0</v>
      </c>
      <c r="U13" s="90">
        <v>5100</v>
      </c>
      <c r="V13" s="91">
        <v>19332.02</v>
      </c>
      <c r="W13" s="89">
        <v>0</v>
      </c>
      <c r="X13" s="90">
        <v>4269.13</v>
      </c>
      <c r="Y13" s="91"/>
      <c r="Z13" s="89"/>
      <c r="AA13" s="90"/>
      <c r="AB13" s="91">
        <v>129944.07</v>
      </c>
      <c r="AC13" s="89">
        <v>0</v>
      </c>
      <c r="AD13" s="90">
        <v>98683.18000000001</v>
      </c>
      <c r="AE13" s="91"/>
      <c r="AF13" s="89"/>
      <c r="AG13" s="90"/>
      <c r="AH13" s="91">
        <v>2319.5</v>
      </c>
      <c r="AI13" s="89">
        <v>0</v>
      </c>
      <c r="AJ13" s="90">
        <v>3294.17</v>
      </c>
      <c r="AK13" s="91">
        <v>18702.46</v>
      </c>
      <c r="AL13" s="89">
        <v>0</v>
      </c>
      <c r="AM13" s="90">
        <v>18982.46</v>
      </c>
      <c r="AN13" s="91">
        <v>900</v>
      </c>
      <c r="AO13" s="89">
        <v>0</v>
      </c>
      <c r="AP13" s="90">
        <v>900</v>
      </c>
      <c r="AQ13" s="91"/>
      <c r="AR13" s="89"/>
      <c r="AS13" s="90"/>
      <c r="AT13" s="91">
        <v>0</v>
      </c>
      <c r="AU13" s="89">
        <v>0</v>
      </c>
      <c r="AV13" s="90">
        <v>9000</v>
      </c>
      <c r="AW13" s="97"/>
      <c r="AX13" s="89"/>
      <c r="AY13" s="101"/>
      <c r="AZ13" s="91"/>
      <c r="BA13" s="89"/>
      <c r="BB13" s="90"/>
      <c r="BC13" s="97">
        <v>104609.15</v>
      </c>
      <c r="BD13" s="89">
        <v>0</v>
      </c>
      <c r="BE13" s="101">
        <v>91164.42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522247.42000000004</v>
      </c>
      <c r="BW13" s="77">
        <f t="shared" si="1"/>
        <v>0</v>
      </c>
      <c r="BX13" s="79">
        <f t="shared" si="2"/>
        <v>520121.30999999994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4519.04</v>
      </c>
      <c r="AL16" s="89">
        <v>0</v>
      </c>
      <c r="AM16" s="101">
        <v>4519.04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4519.04</v>
      </c>
      <c r="BW16" s="77">
        <f t="shared" si="1"/>
        <v>0</v>
      </c>
      <c r="BX16" s="79">
        <f t="shared" si="2"/>
        <v>4519.04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4798.360000000001</v>
      </c>
      <c r="E18" s="89">
        <v>0</v>
      </c>
      <c r="F18" s="90">
        <v>52638.2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4798.360000000001</v>
      </c>
      <c r="BW18" s="77">
        <f t="shared" si="1"/>
        <v>0</v>
      </c>
      <c r="BX18" s="79">
        <f t="shared" si="2"/>
        <v>52638.2</v>
      </c>
    </row>
    <row r="19" spans="2:76" ht="15">
      <c r="B19" s="13">
        <v>110</v>
      </c>
      <c r="C19" s="25" t="s">
        <v>98</v>
      </c>
      <c r="D19" s="88">
        <v>22492.84</v>
      </c>
      <c r="E19" s="89">
        <v>0</v>
      </c>
      <c r="F19" s="90">
        <v>23046.600000000002</v>
      </c>
      <c r="G19" s="88"/>
      <c r="H19" s="89"/>
      <c r="I19" s="90"/>
      <c r="J19" s="97"/>
      <c r="K19" s="89"/>
      <c r="L19" s="101"/>
      <c r="M19" s="97">
        <v>3170.65</v>
      </c>
      <c r="N19" s="89">
        <v>0</v>
      </c>
      <c r="O19" s="101">
        <v>3170.65</v>
      </c>
      <c r="P19" s="97"/>
      <c r="Q19" s="89"/>
      <c r="R19" s="101"/>
      <c r="S19" s="97"/>
      <c r="T19" s="89"/>
      <c r="U19" s="101"/>
      <c r="V19" s="97">
        <v>200</v>
      </c>
      <c r="W19" s="89">
        <v>0</v>
      </c>
      <c r="X19" s="101">
        <v>200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25863.49</v>
      </c>
      <c r="BW19" s="77">
        <f t="shared" si="1"/>
        <v>0</v>
      </c>
      <c r="BX19" s="79">
        <f t="shared" si="2"/>
        <v>26417.250000000004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664867.4000000001</v>
      </c>
      <c r="E20" s="78">
        <f t="shared" si="3"/>
        <v>6235.67</v>
      </c>
      <c r="F20" s="79">
        <f t="shared" si="3"/>
        <v>798098.53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48857.26999999999</v>
      </c>
      <c r="K20" s="78">
        <f t="shared" si="3"/>
        <v>919.7</v>
      </c>
      <c r="L20" s="77">
        <f t="shared" si="3"/>
        <v>34342.990000000005</v>
      </c>
      <c r="M20" s="98">
        <f t="shared" si="3"/>
        <v>105266.01999999999</v>
      </c>
      <c r="N20" s="78">
        <f t="shared" si="3"/>
        <v>0</v>
      </c>
      <c r="O20" s="77">
        <f t="shared" si="3"/>
        <v>93408.84999999999</v>
      </c>
      <c r="P20" s="98">
        <f t="shared" si="3"/>
        <v>26005.979999999996</v>
      </c>
      <c r="Q20" s="78">
        <f t="shared" si="3"/>
        <v>0</v>
      </c>
      <c r="R20" s="77">
        <f t="shared" si="3"/>
        <v>16345.619999999999</v>
      </c>
      <c r="S20" s="98">
        <f t="shared" si="3"/>
        <v>11125.24</v>
      </c>
      <c r="T20" s="78">
        <f t="shared" si="3"/>
        <v>0</v>
      </c>
      <c r="U20" s="77">
        <f t="shared" si="3"/>
        <v>5729.11</v>
      </c>
      <c r="V20" s="98">
        <f t="shared" si="3"/>
        <v>19532.02</v>
      </c>
      <c r="W20" s="78">
        <f t="shared" si="3"/>
        <v>0</v>
      </c>
      <c r="X20" s="77">
        <f t="shared" si="3"/>
        <v>4469.13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200530.59000000003</v>
      </c>
      <c r="AC20" s="78">
        <f t="shared" si="3"/>
        <v>903.1</v>
      </c>
      <c r="AD20" s="77">
        <f t="shared" si="3"/>
        <v>165237.63</v>
      </c>
      <c r="AE20" s="98">
        <f t="shared" si="3"/>
        <v>82052.35999999999</v>
      </c>
      <c r="AF20" s="78">
        <f t="shared" si="3"/>
        <v>922.26</v>
      </c>
      <c r="AG20" s="77">
        <f t="shared" si="3"/>
        <v>78742.46</v>
      </c>
      <c r="AH20" s="98">
        <f t="shared" si="3"/>
        <v>2457.5</v>
      </c>
      <c r="AI20" s="78">
        <f t="shared" si="3"/>
        <v>0</v>
      </c>
      <c r="AJ20" s="77">
        <f t="shared" si="3"/>
        <v>3432.17</v>
      </c>
      <c r="AK20" s="98">
        <f t="shared" si="3"/>
        <v>40624.079999999994</v>
      </c>
      <c r="AL20" s="78">
        <f t="shared" si="3"/>
        <v>0</v>
      </c>
      <c r="AM20" s="77">
        <f t="shared" si="3"/>
        <v>36770.49</v>
      </c>
      <c r="AN20" s="98">
        <f t="shared" si="3"/>
        <v>985.4</v>
      </c>
      <c r="AO20" s="78">
        <f t="shared" si="3"/>
        <v>0</v>
      </c>
      <c r="AP20" s="77">
        <f t="shared" si="3"/>
        <v>985.4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9000</v>
      </c>
      <c r="AW20" s="98">
        <f t="shared" si="3"/>
        <v>0</v>
      </c>
      <c r="AX20" s="78">
        <f t="shared" si="3"/>
        <v>0</v>
      </c>
      <c r="AY20" s="77">
        <f t="shared" si="3"/>
        <v>600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104609.15</v>
      </c>
      <c r="BD20" s="78">
        <f t="shared" si="3"/>
        <v>0</v>
      </c>
      <c r="BE20" s="77">
        <f t="shared" si="3"/>
        <v>91164.42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1306913.0100000002</v>
      </c>
      <c r="BW20" s="77">
        <f>BW10+BW11+BW12+BW13+BW14+BW15+BW16+BW17+BW18+BW19</f>
        <v>8980.73</v>
      </c>
      <c r="BX20" s="95">
        <f>BX10+BX11+BX12+BX13+BX14+BX15+BX16+BX17+BX18+BX19</f>
        <v>1338326.8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14842.67</v>
      </c>
      <c r="E24" s="89">
        <v>23271.5</v>
      </c>
      <c r="F24" s="90">
        <v>21621.88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3832.63</v>
      </c>
      <c r="N24" s="89">
        <v>47899.58</v>
      </c>
      <c r="O24" s="101">
        <v>5862.219999999999</v>
      </c>
      <c r="P24" s="97">
        <v>0</v>
      </c>
      <c r="Q24" s="89">
        <v>0</v>
      </c>
      <c r="R24" s="101">
        <v>0</v>
      </c>
      <c r="S24" s="97">
        <v>17995</v>
      </c>
      <c r="T24" s="89">
        <v>0</v>
      </c>
      <c r="U24" s="101">
        <v>17995</v>
      </c>
      <c r="V24" s="97">
        <v>10132.83</v>
      </c>
      <c r="W24" s="89">
        <v>0</v>
      </c>
      <c r="X24" s="101">
        <v>10132.83</v>
      </c>
      <c r="Y24" s="97">
        <v>116449</v>
      </c>
      <c r="Z24" s="89">
        <v>38076.59</v>
      </c>
      <c r="AA24" s="101">
        <v>128569.16</v>
      </c>
      <c r="AB24" s="97">
        <v>16755.620000000003</v>
      </c>
      <c r="AC24" s="89">
        <v>16531.4</v>
      </c>
      <c r="AD24" s="101">
        <v>18479.06</v>
      </c>
      <c r="AE24" s="97">
        <v>96969.05</v>
      </c>
      <c r="AF24" s="89">
        <v>33819.84</v>
      </c>
      <c r="AG24" s="101">
        <v>104890.60999999999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276976.8</v>
      </c>
      <c r="BW24" s="77">
        <f t="shared" si="4"/>
        <v>159598.91</v>
      </c>
      <c r="BX24" s="79">
        <f t="shared" si="4"/>
        <v>307550.76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5000</v>
      </c>
      <c r="N25" s="89">
        <v>0</v>
      </c>
      <c r="O25" s="101">
        <v>4000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1539.55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>
        <v>556.37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>
        <v>18610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13095.92</v>
      </c>
      <c r="BW25" s="77">
        <f t="shared" si="4"/>
        <v>0</v>
      </c>
      <c r="BX25" s="79">
        <f t="shared" si="4"/>
        <v>22610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14842.67</v>
      </c>
      <c r="E28" s="78">
        <f t="shared" si="5"/>
        <v>23271.5</v>
      </c>
      <c r="F28" s="79">
        <f t="shared" si="5"/>
        <v>21621.88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8832.630000000001</v>
      </c>
      <c r="N28" s="78">
        <f t="shared" si="5"/>
        <v>47899.58</v>
      </c>
      <c r="O28" s="77">
        <f t="shared" si="5"/>
        <v>9862.22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17995</v>
      </c>
      <c r="T28" s="78">
        <f t="shared" si="5"/>
        <v>0</v>
      </c>
      <c r="U28" s="77">
        <f t="shared" si="5"/>
        <v>17995</v>
      </c>
      <c r="V28" s="98">
        <f t="shared" si="5"/>
        <v>10132.83</v>
      </c>
      <c r="W28" s="78">
        <f t="shared" si="5"/>
        <v>0</v>
      </c>
      <c r="X28" s="77">
        <f t="shared" si="5"/>
        <v>10132.83</v>
      </c>
      <c r="Y28" s="98">
        <f t="shared" si="5"/>
        <v>116449</v>
      </c>
      <c r="Z28" s="78">
        <f t="shared" si="5"/>
        <v>38076.59</v>
      </c>
      <c r="AA28" s="77">
        <f t="shared" si="5"/>
        <v>128569.16</v>
      </c>
      <c r="AB28" s="98">
        <f t="shared" si="5"/>
        <v>18295.170000000002</v>
      </c>
      <c r="AC28" s="78">
        <f t="shared" si="5"/>
        <v>16531.4</v>
      </c>
      <c r="AD28" s="77">
        <f t="shared" si="5"/>
        <v>18479.06</v>
      </c>
      <c r="AE28" s="98">
        <f t="shared" si="5"/>
        <v>96969.05</v>
      </c>
      <c r="AF28" s="78">
        <f t="shared" si="5"/>
        <v>33819.84</v>
      </c>
      <c r="AG28" s="77">
        <f t="shared" si="5"/>
        <v>104890.60999999999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556.37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6000</v>
      </c>
      <c r="AX28" s="78">
        <f t="shared" si="6"/>
        <v>0</v>
      </c>
      <c r="AY28" s="77">
        <f t="shared" si="6"/>
        <v>18610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290072.72</v>
      </c>
      <c r="BW28" s="77">
        <f>BW23+BW24+BW25+BW26+BW27</f>
        <v>159598.91</v>
      </c>
      <c r="BX28" s="95">
        <f>BX23+BX24+BX25+BX26+BX27</f>
        <v>330160.76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29522.5</v>
      </c>
      <c r="BM40" s="89">
        <v>0</v>
      </c>
      <c r="BN40" s="101">
        <v>29522.5</v>
      </c>
      <c r="BO40" s="97"/>
      <c r="BP40" s="89"/>
      <c r="BQ40" s="101"/>
      <c r="BR40" s="97"/>
      <c r="BS40" s="89"/>
      <c r="BT40" s="101"/>
      <c r="BU40" s="76"/>
      <c r="BV40" s="85">
        <f t="shared" si="10"/>
        <v>29522.5</v>
      </c>
      <c r="BW40" s="77">
        <f t="shared" si="10"/>
        <v>0</v>
      </c>
      <c r="BX40" s="79">
        <f t="shared" si="10"/>
        <v>29522.5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29522.5</v>
      </c>
      <c r="BM42" s="78">
        <f t="shared" si="12"/>
        <v>0</v>
      </c>
      <c r="BN42" s="77">
        <f t="shared" si="12"/>
        <v>29522.5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29522.5</v>
      </c>
      <c r="BW42" s="77">
        <f>BW38+BW39+BW40+BW41</f>
        <v>0</v>
      </c>
      <c r="BX42" s="95">
        <f>BX38+BX39+BX40+BX41</f>
        <v>29522.5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183585.91999999998</v>
      </c>
      <c r="BS49" s="89">
        <v>0</v>
      </c>
      <c r="BT49" s="101">
        <v>198832.35</v>
      </c>
      <c r="BU49" s="76"/>
      <c r="BV49" s="85">
        <f aca="true" t="shared" si="15" ref="BV49:BX50">D49+G49+J49+M49+P49+S49+V49+Y49+AB49+AE49+AH49+AK49+AN49+AQ49+AT49+AW49+AZ49+BC49+BF49+BI49+BL49+BO49+BR49</f>
        <v>183585.91999999998</v>
      </c>
      <c r="BW49" s="77">
        <f t="shared" si="15"/>
        <v>0</v>
      </c>
      <c r="BX49" s="79">
        <f t="shared" si="15"/>
        <v>198832.35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183585.91999999998</v>
      </c>
      <c r="BS51" s="78">
        <f>BS49+BS50</f>
        <v>0</v>
      </c>
      <c r="BT51" s="77">
        <f>BT49+BT50</f>
        <v>198832.35</v>
      </c>
      <c r="BU51" s="85"/>
      <c r="BV51" s="85">
        <f>BV49+BV50</f>
        <v>183585.91999999998</v>
      </c>
      <c r="BW51" s="77">
        <f>BW49+BW50</f>
        <v>0</v>
      </c>
      <c r="BX51" s="95">
        <f>BX49+BX50</f>
        <v>198832.35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679710.0700000002</v>
      </c>
      <c r="E53" s="86">
        <f t="shared" si="18"/>
        <v>29507.17</v>
      </c>
      <c r="F53" s="86">
        <f t="shared" si="18"/>
        <v>819720.41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48857.26999999999</v>
      </c>
      <c r="K53" s="86">
        <f t="shared" si="18"/>
        <v>919.7</v>
      </c>
      <c r="L53" s="86">
        <f t="shared" si="18"/>
        <v>34342.990000000005</v>
      </c>
      <c r="M53" s="86">
        <f t="shared" si="18"/>
        <v>114098.65</v>
      </c>
      <c r="N53" s="86">
        <f t="shared" si="18"/>
        <v>47899.58</v>
      </c>
      <c r="O53" s="86">
        <f t="shared" si="18"/>
        <v>103271.06999999999</v>
      </c>
      <c r="P53" s="86">
        <f t="shared" si="18"/>
        <v>26005.979999999996</v>
      </c>
      <c r="Q53" s="86">
        <f t="shared" si="18"/>
        <v>0</v>
      </c>
      <c r="R53" s="86">
        <f t="shared" si="18"/>
        <v>16345.619999999999</v>
      </c>
      <c r="S53" s="86">
        <f t="shared" si="18"/>
        <v>29120.239999999998</v>
      </c>
      <c r="T53" s="86">
        <f t="shared" si="18"/>
        <v>0</v>
      </c>
      <c r="U53" s="86">
        <f t="shared" si="18"/>
        <v>23724.11</v>
      </c>
      <c r="V53" s="86">
        <f t="shared" si="18"/>
        <v>29664.85</v>
      </c>
      <c r="W53" s="86">
        <f t="shared" si="18"/>
        <v>0</v>
      </c>
      <c r="X53" s="86">
        <f t="shared" si="18"/>
        <v>14601.96</v>
      </c>
      <c r="Y53" s="86">
        <f t="shared" si="18"/>
        <v>116449</v>
      </c>
      <c r="Z53" s="86">
        <f t="shared" si="18"/>
        <v>38076.59</v>
      </c>
      <c r="AA53" s="86">
        <f t="shared" si="18"/>
        <v>128569.16</v>
      </c>
      <c r="AB53" s="86">
        <f t="shared" si="18"/>
        <v>218825.76000000004</v>
      </c>
      <c r="AC53" s="86">
        <f t="shared" si="18"/>
        <v>17434.5</v>
      </c>
      <c r="AD53" s="86">
        <f t="shared" si="18"/>
        <v>183716.69</v>
      </c>
      <c r="AE53" s="86">
        <f t="shared" si="18"/>
        <v>179021.40999999997</v>
      </c>
      <c r="AF53" s="86">
        <f t="shared" si="18"/>
        <v>34742.1</v>
      </c>
      <c r="AG53" s="86">
        <f t="shared" si="18"/>
        <v>183633.07</v>
      </c>
      <c r="AH53" s="86">
        <f t="shared" si="18"/>
        <v>2457.5</v>
      </c>
      <c r="AI53" s="86">
        <f t="shared" si="18"/>
        <v>0</v>
      </c>
      <c r="AJ53" s="86">
        <f aca="true" t="shared" si="19" ref="AJ53:BT53">AJ20+AJ28+AJ35+AJ42+AJ46+AJ51</f>
        <v>3432.17</v>
      </c>
      <c r="AK53" s="86">
        <f t="shared" si="19"/>
        <v>41180.45</v>
      </c>
      <c r="AL53" s="86">
        <f t="shared" si="19"/>
        <v>0</v>
      </c>
      <c r="AM53" s="86">
        <f t="shared" si="19"/>
        <v>36770.49</v>
      </c>
      <c r="AN53" s="86">
        <f t="shared" si="19"/>
        <v>985.4</v>
      </c>
      <c r="AO53" s="86">
        <f t="shared" si="19"/>
        <v>0</v>
      </c>
      <c r="AP53" s="86">
        <f t="shared" si="19"/>
        <v>985.4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9000</v>
      </c>
      <c r="AW53" s="86">
        <f t="shared" si="19"/>
        <v>6000</v>
      </c>
      <c r="AX53" s="86">
        <f t="shared" si="19"/>
        <v>0</v>
      </c>
      <c r="AY53" s="86">
        <f t="shared" si="19"/>
        <v>19210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104609.15</v>
      </c>
      <c r="BD53" s="86">
        <f t="shared" si="19"/>
        <v>0</v>
      </c>
      <c r="BE53" s="86">
        <f t="shared" si="19"/>
        <v>91164.42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29522.5</v>
      </c>
      <c r="BM53" s="86">
        <f t="shared" si="19"/>
        <v>0</v>
      </c>
      <c r="BN53" s="86">
        <f t="shared" si="19"/>
        <v>29522.5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183585.91999999998</v>
      </c>
      <c r="BS53" s="86">
        <f t="shared" si="19"/>
        <v>0</v>
      </c>
      <c r="BT53" s="86">
        <f t="shared" si="19"/>
        <v>198832.35</v>
      </c>
      <c r="BU53" s="86">
        <f>BU8</f>
        <v>0</v>
      </c>
      <c r="BV53" s="102">
        <f>BV8+BV20+BV28+BV35+BV42+BV46+BV51</f>
        <v>1810094.1500000001</v>
      </c>
      <c r="BW53" s="87">
        <f>BW20+BW28+BW35+BW42+BW46+BW51</f>
        <v>168579.64</v>
      </c>
      <c r="BX53" s="87">
        <f>BX20+BX28+BX35+BX42+BX46+BX51</f>
        <v>1896842.4100000001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295816.2400000001</v>
      </c>
      <c r="BW54" s="93"/>
      <c r="BX54" s="94">
        <f>IF((Spese_Rendiconto_2017!BX53-Entrate_Rendiconto_2017!E58)&lt;0,Entrate_Rendiconto_2017!E58-Spese_Rendiconto_2017!BX53,0)</f>
        <v>943888.2699999996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2020-05-20T10:08:17Z</dcterms:modified>
  <cp:category/>
  <cp:version/>
  <cp:contentType/>
  <cp:contentStatus/>
</cp:coreProperties>
</file>