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3" activeTab="3"/>
  </bookViews>
  <sheets>
    <sheet name="Entrate_Bilancio_Anno0" sheetId="1" state="hidden" r:id="rId1"/>
    <sheet name="Entrate_Bilancio_Anno1" sheetId="2" state="hidden" r:id="rId2"/>
    <sheet name="Entrate_Bilancio_Anno2" sheetId="3" state="hidden" r:id="rId3"/>
    <sheet name="Entrate_Rendiconto_2019" sheetId="4" r:id="rId4"/>
    <sheet name="Spese_Bilancio_Anno0" sheetId="5" state="hidden" r:id="rId5"/>
    <sheet name="Spese_Bilancio_Anno1" sheetId="6" state="hidden" r:id="rId6"/>
    <sheet name="Spese_Bilancio_Anno2" sheetId="7" state="hidden" r:id="rId7"/>
    <sheet name="Spese_Rendiconto_2019" sheetId="8" r:id="rId8"/>
  </sheets>
  <definedNames>
    <definedName name="_xlnm.Print_Area" localSheetId="0">'Entrate_Bilancio_Anno0'!$B$1:$E$58</definedName>
    <definedName name="_xlnm.Print_Area" localSheetId="1">'Entrate_Bilancio_Anno1'!$B$1:$E$58</definedName>
    <definedName name="_xlnm.Print_Area" localSheetId="2">'Entrate_Bilancio_Anno2'!$B$1:$E$58</definedName>
    <definedName name="_xlnm.Print_Area" localSheetId="3">'Entrate_Rendiconto_2019'!$B$1:$E$59</definedName>
    <definedName name="_xlnm.Print_Area" localSheetId="4">'Spese_Bilancio_Anno0'!$B$1:$BX$53</definedName>
    <definedName name="_xlnm.Print_Area" localSheetId="5">'Spese_Bilancio_Anno1'!$B$1:$BX$53</definedName>
    <definedName name="_xlnm.Print_Area" localSheetId="6">'Spese_Bilancio_Anno2'!$B$1:$BX$53</definedName>
    <definedName name="_xlnm.Print_Area" localSheetId="7">'Spese_Rendiconto_2019'!$B$1:$BX$54</definedName>
    <definedName name="_xlnm.Print_Titles" localSheetId="4">'Spese_Bilancio_Anno0'!$B:$C</definedName>
    <definedName name="_xlnm.Print_Titles" localSheetId="5">'Spese_Bilancio_Anno1'!$B:$C</definedName>
    <definedName name="_xlnm.Print_Titles" localSheetId="6">'Spese_Bilancio_Anno2'!$B:$C</definedName>
    <definedName name="_xlnm.Print_Titles" localSheetId="7">'Spese_Rendiconto_2019'!$B:$C</definedName>
  </definedNames>
  <calcPr fullCalcOnLoad="1"/>
</workbook>
</file>

<file path=xl/sharedStrings.xml><?xml version="1.0" encoding="utf-8"?>
<sst xmlns="http://schemas.openxmlformats.org/spreadsheetml/2006/main" count="870" uniqueCount="149">
  <si>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</si>
  <si>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</si>
  <si>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</si>
  <si>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</si>
  <si>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</si>
  <si>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</si>
  <si>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</si>
  <si>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</si>
  <si>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</si>
  <si>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</si>
  <si>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</si>
  <si>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</si>
  <si>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</si>
  <si>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</si>
  <si>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</si>
  <si>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</si>
  <si>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</si>
  <si>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</si>
  <si>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</si>
  <si>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</si>
  <si>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</si>
  <si>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</si>
  <si>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</si>
  <si>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</si>
  <si>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</si>
  <si>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</si>
  <si>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</si>
  <si>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</si>
  <si>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</si>
  <si>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</si>
  <si>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</si>
  <si>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</si>
  <si>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</si>
  <si>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</si>
  <si>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</si>
  <si>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</si>
  <si>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</si>
  <si>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</si>
  <si>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</si>
  <si>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</si>
  <si>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</si>
  <si>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</si>
  <si>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</si>
  <si>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</si>
  <si>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</si>
  <si>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</si>
  <si>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</si>
  <si>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</si>
  <si>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</si>
  <si>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</si>
  <si>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</si>
  <si>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</si>
  <si>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</si>
  <si>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</si>
  <si>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</si>
  <si>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</si>
  <si>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</si>
  <si>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</si>
  <si>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</si>
  <si>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</si>
  <si>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</si>
  <si>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</si>
  <si>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</si>
  <si>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</si>
  <si>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</si>
  <si>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</si>
  <si>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</si>
  <si>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</si>
  <si>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</si>
  <si>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</si>
  <si>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</si>
  <si>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</si>
  <si>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</si>
  <si>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</si>
  <si>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</si>
  <si>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</si>
  <si>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</si>
  <si>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</si>
  <si>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</si>
  <si>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</si>
  <si>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</si>
  <si>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</si>
  <si>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</si>
  <si>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</si>
  <si>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</si>
  <si>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</si>
  <si>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</si>
  <si>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</si>
  <si>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</si>
  <si>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</si>
  <si>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</si>
  <si>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</si>
  <si>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</si>
  <si>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</si>
  <si>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</si>
  <si>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</si>
  <si>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</si>
  <si>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</si>
  <si>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</si>
  <si>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</si>
  <si>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</si>
  <si>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</si>
  <si>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</si>
  <si>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</si>
  <si>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</si>
  <si>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</si>
  <si>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</si>
  <si>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</si>
  <si>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</si>
  <si>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</si>
  <si>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</si>
  <si>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</si>
  <si>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</si>
  <si>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</si>
  <si>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</si>
  <si>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</si>
  <si>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</si>
  <si>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</si>
  <si>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</si>
  <si>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</si>
  <si>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</si>
  <si>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</si>
  <si>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</si>
  <si>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</si>
  <si>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</si>
  <si>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</si>
  <si>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</si>
  <si>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</si>
  <si>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</si>
  <si>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</si>
  <si>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</si>
  <si>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</si>
  <si>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</si>
  <si>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</si>
  <si>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</si>
  <si>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</si>
  <si>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</si>
  <si>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</si>
  <si>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</si>
  <si>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</si>
  <si>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</si>
  <si>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</si>
  <si>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previsionali anno .....................…</t>
  </si>
  <si>
    <t>(**)</t>
  </si>
  <si>
    <t>(*)</t>
  </si>
  <si>
    <t>DISAVANZO FORMATOSI NELL'ESERCIZIO 
(Totale generale delle spese di competenza -Totale generale delle entrate di competenza)</t>
  </si>
  <si>
    <t>Dati previsionali anno …...............</t>
  </si>
  <si>
    <t>AVANZO FORMATOSI NELL'ESERCIZIO/FONDO DI CASSA 
(Totale generale delle entrate - Totale generale delle spese)</t>
  </si>
  <si>
    <t>Dati di rendiconto anno 2019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</si>
</sst>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148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17008.68</v>
      </c>
      <c r="E5" s="38"/>
    </row>
    <row r="6" spans="2:5" ht="15">
      <c r="B6" s="8"/>
      <c r="C6" s="5" t="s">
        <v>5</v>
      </c>
      <c r="D6" s="39">
        <v>233431.31</v>
      </c>
      <c r="E6" s="40"/>
    </row>
    <row r="7" spans="2:5" ht="15">
      <c r="B7" s="8"/>
      <c r="C7" s="5" t="s">
        <v>6</v>
      </c>
      <c r="D7" s="39">
        <v>833608.02</v>
      </c>
      <c r="E7" s="40"/>
    </row>
    <row r="8" spans="2:5" ht="15.75" thickBot="1">
      <c r="B8" s="9"/>
      <c r="C8" s="6" t="s">
        <v>7</v>
      </c>
      <c r="D8" s="41"/>
      <c r="E8" s="42">
        <v>1256964.78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364294.14</v>
      </c>
      <c r="E10" s="45">
        <v>323589.5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364294.14</v>
      </c>
      <c r="E16" s="51">
        <f>E10+E11+E12+E13+E14+E15</f>
        <v>323589.5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1147226.02</v>
      </c>
      <c r="E18" s="45">
        <v>1225243.48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>
        <v>3000</v>
      </c>
      <c r="E20" s="59">
        <v>0</v>
      </c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1150226.02</v>
      </c>
      <c r="E23" s="51">
        <f>E18+E19+E20+E21+E22</f>
        <v>1225243.48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402296.33</v>
      </c>
      <c r="E25" s="45">
        <v>252416.66000000003</v>
      </c>
    </row>
    <row r="26" spans="2:5" ht="15">
      <c r="B26" s="13">
        <v>30200</v>
      </c>
      <c r="C26" s="54" t="s">
        <v>28</v>
      </c>
      <c r="D26" s="39">
        <v>3910.67</v>
      </c>
      <c r="E26" s="45">
        <v>2909.47</v>
      </c>
    </row>
    <row r="27" spans="2:5" ht="15">
      <c r="B27" s="13">
        <v>30300</v>
      </c>
      <c r="C27" s="54" t="s">
        <v>29</v>
      </c>
      <c r="D27" s="39">
        <v>167.87</v>
      </c>
      <c r="E27" s="45">
        <v>190.77</v>
      </c>
    </row>
    <row r="28" spans="2:5" ht="15">
      <c r="B28" s="13">
        <v>30400</v>
      </c>
      <c r="C28" s="54" t="s">
        <v>30</v>
      </c>
      <c r="D28" s="49">
        <v>0</v>
      </c>
      <c r="E28" s="45">
        <v>0</v>
      </c>
    </row>
    <row r="29" spans="2:5" ht="15">
      <c r="B29" s="13">
        <v>30500</v>
      </c>
      <c r="C29" s="54" t="s">
        <v>31</v>
      </c>
      <c r="D29" s="60">
        <v>29776.800000000003</v>
      </c>
      <c r="E29" s="50">
        <v>20493.81</v>
      </c>
    </row>
    <row r="30" spans="2:5" ht="15.75" thickBot="1">
      <c r="B30" s="16">
        <v>30000</v>
      </c>
      <c r="C30" s="15" t="s">
        <v>32</v>
      </c>
      <c r="D30" s="48">
        <f>D25+D26+D27+D28+D29</f>
        <v>436151.67</v>
      </c>
      <c r="E30" s="51">
        <f>E25+E26+E27+E28+E29</f>
        <v>276010.71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98564.69</v>
      </c>
      <c r="E33" s="59">
        <v>159521.55</v>
      </c>
    </row>
    <row r="34" spans="2:5" ht="15">
      <c r="B34" s="13">
        <v>40300</v>
      </c>
      <c r="C34" s="54" t="s">
        <v>37</v>
      </c>
      <c r="D34" s="61">
        <v>336192.46</v>
      </c>
      <c r="E34" s="45">
        <v>0</v>
      </c>
    </row>
    <row r="35" spans="2:5" ht="15">
      <c r="B35" s="13">
        <v>40400</v>
      </c>
      <c r="C35" s="54" t="s">
        <v>38</v>
      </c>
      <c r="D35" s="39">
        <v>0</v>
      </c>
      <c r="E35" s="45">
        <v>0</v>
      </c>
    </row>
    <row r="36" spans="2:5" ht="15">
      <c r="B36" s="13">
        <v>40500</v>
      </c>
      <c r="C36" s="54" t="s">
        <v>39</v>
      </c>
      <c r="D36" s="49">
        <v>18366.41</v>
      </c>
      <c r="E36" s="50">
        <v>18366.41</v>
      </c>
    </row>
    <row r="37" spans="2:5" ht="15.75" thickBot="1">
      <c r="B37" s="16">
        <v>40000</v>
      </c>
      <c r="C37" s="15" t="s">
        <v>40</v>
      </c>
      <c r="D37" s="48">
        <f>D32+D33+D34+D35+D36</f>
        <v>453123.56</v>
      </c>
      <c r="E37" s="51">
        <f>E32+E33+E34+E35+E36</f>
        <v>177887.96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>
        <v>0</v>
      </c>
      <c r="E39" s="45">
        <v>0</v>
      </c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277018.02</v>
      </c>
      <c r="E54" s="45">
        <v>276438.62</v>
      </c>
    </row>
    <row r="55" spans="2:5" ht="15">
      <c r="B55" s="13">
        <v>90200</v>
      </c>
      <c r="C55" s="54" t="s">
        <v>62</v>
      </c>
      <c r="D55" s="61">
        <v>6617.59</v>
      </c>
      <c r="E55" s="62">
        <v>6684.75</v>
      </c>
    </row>
    <row r="56" spans="2:5" ht="15.75" thickBot="1">
      <c r="B56" s="16">
        <v>90000</v>
      </c>
      <c r="C56" s="15" t="s">
        <v>63</v>
      </c>
      <c r="D56" s="48">
        <f>D54+D55</f>
        <v>283635.61000000004</v>
      </c>
      <c r="E56" s="51">
        <f>E54+E55</f>
        <v>283123.37</v>
      </c>
    </row>
    <row r="57" spans="2:5" ht="16.5" thickBot="1" thickTop="1">
      <c r="B57" s="109" t="s">
        <v>64</v>
      </c>
      <c r="C57" s="110"/>
      <c r="D57" s="52">
        <f>D16+D23+D30+D37+D43+D49+D52+D56</f>
        <v>2687431</v>
      </c>
      <c r="E57" s="55">
        <f>E16+E23+E30+E37+E43+E49+E52+E56</f>
        <v>2285855.02</v>
      </c>
    </row>
    <row r="58" spans="2:5" ht="16.5" thickBot="1" thickTop="1">
      <c r="B58" s="109" t="s">
        <v>65</v>
      </c>
      <c r="C58" s="110"/>
      <c r="D58" s="52">
        <f>D57+D5+D6+D7+D8</f>
        <v>3771479.0100000002</v>
      </c>
      <c r="E58" s="55">
        <f>E57+E5+E6+E7+E8</f>
        <v>3542819.8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IF((Spese_Rendiconto_2019!BV53+Spese_Rendiconto_2019!BW53-Entrate_Rendiconto_2019!D58)&gt;0,Spese_Rendiconto_2019!BV53+Spese_Rendiconto_2019!BW53-Entrate_Rendiconto_2019!D58,0)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 objects="1" scenarios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280752.64999999997</v>
      </c>
      <c r="E10" s="89">
        <v>11112.84</v>
      </c>
      <c r="F10" s="90">
        <v>275923.85</v>
      </c>
      <c r="G10" s="88"/>
      <c r="H10" s="89"/>
      <c r="I10" s="90"/>
      <c r="J10" s="97">
        <v>35226.73</v>
      </c>
      <c r="K10" s="89">
        <v>904.57</v>
      </c>
      <c r="L10" s="101">
        <v>34564.340000000004</v>
      </c>
      <c r="M10" s="91">
        <v>8107.679999999999</v>
      </c>
      <c r="N10" s="89">
        <v>0</v>
      </c>
      <c r="O10" s="90">
        <v>8107.679999999999</v>
      </c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>
        <v>34478.41</v>
      </c>
      <c r="AC10" s="89">
        <v>893.19</v>
      </c>
      <c r="AD10" s="90">
        <v>34163.030000000006</v>
      </c>
      <c r="AE10" s="91">
        <v>43344.78</v>
      </c>
      <c r="AF10" s="89">
        <v>904.41</v>
      </c>
      <c r="AG10" s="90">
        <v>42199.67</v>
      </c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401910.25</v>
      </c>
      <c r="BW10" s="77">
        <f aca="true" t="shared" si="1" ref="BW10:BW19">E10+H10+K10+N10+Q10+T10+W10+Z10+AC10+AF10+AI10+AL10+AO10+AR10+AU10+AX10+BA10+BD10+BG10+BJ10+BM10+BP10+BS10</f>
        <v>13815.01</v>
      </c>
      <c r="BX10" s="79">
        <f aca="true" t="shared" si="2" ref="BX10:BX19">F10+I10+L10+O10+R10+U10+X10+AA10+AD10+AG10+AJ10+AM10+AP10+AS10+AV10+AY10+BB10+BE10+BH10+BK10+BN10+BQ10+BT10</f>
        <v>394958.57</v>
      </c>
    </row>
    <row r="11" spans="2:76" ht="15">
      <c r="B11" s="13">
        <v>102</v>
      </c>
      <c r="C11" s="25" t="s">
        <v>92</v>
      </c>
      <c r="D11" s="88">
        <v>31569.530000000002</v>
      </c>
      <c r="E11" s="89">
        <v>0</v>
      </c>
      <c r="F11" s="90">
        <v>31569.530000000006</v>
      </c>
      <c r="G11" s="88"/>
      <c r="H11" s="89"/>
      <c r="I11" s="90"/>
      <c r="J11" s="97"/>
      <c r="K11" s="89"/>
      <c r="L11" s="101"/>
      <c r="M11" s="91">
        <v>320.46</v>
      </c>
      <c r="N11" s="89">
        <v>0</v>
      </c>
      <c r="O11" s="90">
        <v>320.46</v>
      </c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31889.99</v>
      </c>
      <c r="BW11" s="77">
        <f t="shared" si="1"/>
        <v>0</v>
      </c>
      <c r="BX11" s="79">
        <f t="shared" si="2"/>
        <v>31889.990000000005</v>
      </c>
    </row>
    <row r="12" spans="2:76" ht="15">
      <c r="B12" s="13">
        <v>103</v>
      </c>
      <c r="C12" s="25" t="s">
        <v>93</v>
      </c>
      <c r="D12" s="88">
        <v>249101.50999999998</v>
      </c>
      <c r="E12" s="89">
        <v>19477.96</v>
      </c>
      <c r="F12" s="90">
        <v>220569.83000000002</v>
      </c>
      <c r="G12" s="88"/>
      <c r="H12" s="89"/>
      <c r="I12" s="90"/>
      <c r="J12" s="97">
        <v>299.27</v>
      </c>
      <c r="K12" s="89">
        <v>0</v>
      </c>
      <c r="L12" s="101">
        <v>0</v>
      </c>
      <c r="M12" s="91">
        <v>111635.26000000001</v>
      </c>
      <c r="N12" s="89">
        <v>0</v>
      </c>
      <c r="O12" s="90">
        <v>112580.69000000002</v>
      </c>
      <c r="P12" s="91">
        <v>10684.670000000002</v>
      </c>
      <c r="Q12" s="89">
        <v>0</v>
      </c>
      <c r="R12" s="90">
        <v>11200</v>
      </c>
      <c r="S12" s="91">
        <v>619.98</v>
      </c>
      <c r="T12" s="89">
        <v>0</v>
      </c>
      <c r="U12" s="90">
        <v>390.19</v>
      </c>
      <c r="V12" s="91">
        <v>0</v>
      </c>
      <c r="W12" s="89">
        <v>0</v>
      </c>
      <c r="X12" s="90">
        <v>0</v>
      </c>
      <c r="Y12" s="91"/>
      <c r="Z12" s="89"/>
      <c r="AA12" s="90"/>
      <c r="AB12" s="91">
        <v>93891.12</v>
      </c>
      <c r="AC12" s="89">
        <v>0</v>
      </c>
      <c r="AD12" s="90">
        <v>37256.770000000004</v>
      </c>
      <c r="AE12" s="91">
        <v>48891.58</v>
      </c>
      <c r="AF12" s="89">
        <v>0</v>
      </c>
      <c r="AG12" s="90">
        <v>63540.32000000001</v>
      </c>
      <c r="AH12" s="91">
        <v>301.38</v>
      </c>
      <c r="AI12" s="89">
        <v>0</v>
      </c>
      <c r="AJ12" s="90">
        <v>280.68</v>
      </c>
      <c r="AK12" s="91">
        <v>9408.34</v>
      </c>
      <c r="AL12" s="89">
        <v>0</v>
      </c>
      <c r="AM12" s="90">
        <v>9404.470000000003</v>
      </c>
      <c r="AN12" s="91">
        <v>0</v>
      </c>
      <c r="AO12" s="89">
        <v>0</v>
      </c>
      <c r="AP12" s="90">
        <v>0</v>
      </c>
      <c r="AQ12" s="91"/>
      <c r="AR12" s="89"/>
      <c r="AS12" s="90"/>
      <c r="AT12" s="91"/>
      <c r="AU12" s="89"/>
      <c r="AV12" s="90"/>
      <c r="AW12" s="91">
        <v>0</v>
      </c>
      <c r="AX12" s="89">
        <v>0</v>
      </c>
      <c r="AY12" s="90">
        <v>0</v>
      </c>
      <c r="AZ12" s="91">
        <v>0</v>
      </c>
      <c r="BA12" s="89">
        <v>0</v>
      </c>
      <c r="BB12" s="90">
        <v>0</v>
      </c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524833.11</v>
      </c>
      <c r="BW12" s="77">
        <f t="shared" si="1"/>
        <v>19477.96</v>
      </c>
      <c r="BX12" s="79">
        <f t="shared" si="2"/>
        <v>455222.95000000007</v>
      </c>
    </row>
    <row r="13" spans="2:76" ht="15">
      <c r="B13" s="13">
        <v>104</v>
      </c>
      <c r="C13" s="25" t="s">
        <v>19</v>
      </c>
      <c r="D13" s="88">
        <v>121265.84</v>
      </c>
      <c r="E13" s="89">
        <v>0</v>
      </c>
      <c r="F13" s="90">
        <v>163780.33</v>
      </c>
      <c r="G13" s="88"/>
      <c r="H13" s="89"/>
      <c r="I13" s="90"/>
      <c r="J13" s="97">
        <v>0</v>
      </c>
      <c r="K13" s="89">
        <v>0</v>
      </c>
      <c r="L13" s="101">
        <v>7000</v>
      </c>
      <c r="M13" s="91">
        <v>14851.85</v>
      </c>
      <c r="N13" s="89">
        <v>0</v>
      </c>
      <c r="O13" s="90">
        <v>17128.260000000002</v>
      </c>
      <c r="P13" s="91">
        <v>8007.26</v>
      </c>
      <c r="Q13" s="89">
        <v>0</v>
      </c>
      <c r="R13" s="90">
        <v>13000</v>
      </c>
      <c r="S13" s="91">
        <v>5100</v>
      </c>
      <c r="T13" s="89">
        <v>0</v>
      </c>
      <c r="U13" s="90">
        <v>7396.24</v>
      </c>
      <c r="V13" s="91">
        <v>23193.07</v>
      </c>
      <c r="W13" s="89">
        <v>0</v>
      </c>
      <c r="X13" s="90">
        <v>0</v>
      </c>
      <c r="Y13" s="91"/>
      <c r="Z13" s="89"/>
      <c r="AA13" s="90"/>
      <c r="AB13" s="91">
        <v>131296.42</v>
      </c>
      <c r="AC13" s="89">
        <v>0</v>
      </c>
      <c r="AD13" s="90">
        <v>139734.93000000002</v>
      </c>
      <c r="AE13" s="91"/>
      <c r="AF13" s="89"/>
      <c r="AG13" s="90"/>
      <c r="AH13" s="91">
        <v>2704.3599999999997</v>
      </c>
      <c r="AI13" s="89">
        <v>0</v>
      </c>
      <c r="AJ13" s="90">
        <v>1024.36</v>
      </c>
      <c r="AK13" s="91">
        <v>3092.56</v>
      </c>
      <c r="AL13" s="89">
        <v>0</v>
      </c>
      <c r="AM13" s="90">
        <v>2688.58</v>
      </c>
      <c r="AN13" s="91">
        <v>300</v>
      </c>
      <c r="AO13" s="89">
        <v>0</v>
      </c>
      <c r="AP13" s="90">
        <v>300</v>
      </c>
      <c r="AQ13" s="91"/>
      <c r="AR13" s="89"/>
      <c r="AS13" s="90"/>
      <c r="AT13" s="91">
        <v>0</v>
      </c>
      <c r="AU13" s="89">
        <v>0</v>
      </c>
      <c r="AV13" s="90">
        <v>0</v>
      </c>
      <c r="AW13" s="97"/>
      <c r="AX13" s="89"/>
      <c r="AY13" s="101"/>
      <c r="AZ13" s="91"/>
      <c r="BA13" s="89"/>
      <c r="BB13" s="90"/>
      <c r="BC13" s="97">
        <v>117120.00000000001</v>
      </c>
      <c r="BD13" s="89">
        <v>0</v>
      </c>
      <c r="BE13" s="101">
        <v>110578.43</v>
      </c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426931.36000000004</v>
      </c>
      <c r="BW13" s="77">
        <f t="shared" si="1"/>
        <v>0</v>
      </c>
      <c r="BX13" s="79">
        <f t="shared" si="2"/>
        <v>462631.13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>
        <v>1294.96</v>
      </c>
      <c r="AL16" s="89">
        <v>0</v>
      </c>
      <c r="AM16" s="101">
        <v>1294.96</v>
      </c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1294.96</v>
      </c>
      <c r="BW16" s="77">
        <f t="shared" si="1"/>
        <v>0</v>
      </c>
      <c r="BX16" s="79">
        <f t="shared" si="2"/>
        <v>1294.96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6857.36</v>
      </c>
      <c r="E18" s="89">
        <v>0</v>
      </c>
      <c r="F18" s="90">
        <v>6857.36</v>
      </c>
      <c r="G18" s="88"/>
      <c r="H18" s="89"/>
      <c r="I18" s="90"/>
      <c r="J18" s="97">
        <v>0</v>
      </c>
      <c r="K18" s="89">
        <v>0</v>
      </c>
      <c r="L18" s="101">
        <v>0</v>
      </c>
      <c r="M18" s="97"/>
      <c r="N18" s="89"/>
      <c r="O18" s="101"/>
      <c r="P18" s="97">
        <v>0</v>
      </c>
      <c r="Q18" s="89">
        <v>0</v>
      </c>
      <c r="R18" s="101">
        <v>0</v>
      </c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6857.36</v>
      </c>
      <c r="BW18" s="77">
        <f t="shared" si="1"/>
        <v>0</v>
      </c>
      <c r="BX18" s="79">
        <f t="shared" si="2"/>
        <v>6857.36</v>
      </c>
    </row>
    <row r="19" spans="2:76" ht="15">
      <c r="B19" s="13">
        <v>110</v>
      </c>
      <c r="C19" s="25" t="s">
        <v>98</v>
      </c>
      <c r="D19" s="88">
        <v>36023.69</v>
      </c>
      <c r="E19" s="89">
        <v>0</v>
      </c>
      <c r="F19" s="90">
        <v>29007.68</v>
      </c>
      <c r="G19" s="88"/>
      <c r="H19" s="89"/>
      <c r="I19" s="90"/>
      <c r="J19" s="97"/>
      <c r="K19" s="89"/>
      <c r="L19" s="101"/>
      <c r="M19" s="97">
        <v>3171</v>
      </c>
      <c r="N19" s="89">
        <v>0</v>
      </c>
      <c r="O19" s="101">
        <v>3171</v>
      </c>
      <c r="P19" s="97">
        <v>0</v>
      </c>
      <c r="Q19" s="89">
        <v>0</v>
      </c>
      <c r="R19" s="101">
        <v>0</v>
      </c>
      <c r="S19" s="97"/>
      <c r="T19" s="89"/>
      <c r="U19" s="101"/>
      <c r="V19" s="97">
        <v>200</v>
      </c>
      <c r="W19" s="89">
        <v>0</v>
      </c>
      <c r="X19" s="101">
        <v>200</v>
      </c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>
        <v>820</v>
      </c>
      <c r="AX19" s="89">
        <v>0</v>
      </c>
      <c r="AY19" s="101">
        <v>820</v>
      </c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0</v>
      </c>
      <c r="BJ19" s="89">
        <v>0</v>
      </c>
      <c r="BK19" s="101">
        <v>0</v>
      </c>
      <c r="BL19" s="97">
        <v>0</v>
      </c>
      <c r="BM19" s="89">
        <v>0</v>
      </c>
      <c r="BN19" s="101">
        <v>0</v>
      </c>
      <c r="BO19" s="97"/>
      <c r="BP19" s="89"/>
      <c r="BQ19" s="101"/>
      <c r="BR19" s="97"/>
      <c r="BS19" s="89"/>
      <c r="BT19" s="101"/>
      <c r="BU19" s="76"/>
      <c r="BV19" s="85">
        <f t="shared" si="0"/>
        <v>40214.69</v>
      </c>
      <c r="BW19" s="77">
        <f t="shared" si="1"/>
        <v>0</v>
      </c>
      <c r="BX19" s="79">
        <f t="shared" si="2"/>
        <v>33198.68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725570.5799999998</v>
      </c>
      <c r="E20" s="78">
        <f t="shared" si="3"/>
        <v>30590.8</v>
      </c>
      <c r="F20" s="79">
        <f t="shared" si="3"/>
        <v>727708.58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35526</v>
      </c>
      <c r="K20" s="78">
        <f t="shared" si="3"/>
        <v>904.57</v>
      </c>
      <c r="L20" s="77">
        <f t="shared" si="3"/>
        <v>41564.340000000004</v>
      </c>
      <c r="M20" s="98">
        <f t="shared" si="3"/>
        <v>138086.25</v>
      </c>
      <c r="N20" s="78">
        <f t="shared" si="3"/>
        <v>0</v>
      </c>
      <c r="O20" s="77">
        <f t="shared" si="3"/>
        <v>141308.09000000003</v>
      </c>
      <c r="P20" s="98">
        <f t="shared" si="3"/>
        <v>18691.93</v>
      </c>
      <c r="Q20" s="78">
        <f t="shared" si="3"/>
        <v>0</v>
      </c>
      <c r="R20" s="77">
        <f t="shared" si="3"/>
        <v>24200</v>
      </c>
      <c r="S20" s="98">
        <f t="shared" si="3"/>
        <v>5719.98</v>
      </c>
      <c r="T20" s="78">
        <f t="shared" si="3"/>
        <v>0</v>
      </c>
      <c r="U20" s="77">
        <f t="shared" si="3"/>
        <v>7786.429999999999</v>
      </c>
      <c r="V20" s="98">
        <f t="shared" si="3"/>
        <v>23393.07</v>
      </c>
      <c r="W20" s="78">
        <f t="shared" si="3"/>
        <v>0</v>
      </c>
      <c r="X20" s="77">
        <f t="shared" si="3"/>
        <v>200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259665.95</v>
      </c>
      <c r="AC20" s="78">
        <f t="shared" si="3"/>
        <v>893.19</v>
      </c>
      <c r="AD20" s="77">
        <f t="shared" si="3"/>
        <v>211154.73000000004</v>
      </c>
      <c r="AE20" s="98">
        <f t="shared" si="3"/>
        <v>92236.36</v>
      </c>
      <c r="AF20" s="78">
        <f t="shared" si="3"/>
        <v>904.41</v>
      </c>
      <c r="AG20" s="77">
        <f t="shared" si="3"/>
        <v>105739.99</v>
      </c>
      <c r="AH20" s="98">
        <f t="shared" si="3"/>
        <v>3005.74</v>
      </c>
      <c r="AI20" s="78">
        <f t="shared" si="3"/>
        <v>0</v>
      </c>
      <c r="AJ20" s="77">
        <f t="shared" si="3"/>
        <v>1305.04</v>
      </c>
      <c r="AK20" s="98">
        <f t="shared" si="3"/>
        <v>13795.86</v>
      </c>
      <c r="AL20" s="78">
        <f t="shared" si="3"/>
        <v>0</v>
      </c>
      <c r="AM20" s="77">
        <f t="shared" si="3"/>
        <v>13388.010000000002</v>
      </c>
      <c r="AN20" s="98">
        <f t="shared" si="3"/>
        <v>300</v>
      </c>
      <c r="AO20" s="78">
        <f t="shared" si="3"/>
        <v>0</v>
      </c>
      <c r="AP20" s="77">
        <f t="shared" si="3"/>
        <v>300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820</v>
      </c>
      <c r="AX20" s="78">
        <f t="shared" si="3"/>
        <v>0</v>
      </c>
      <c r="AY20" s="77">
        <f t="shared" si="3"/>
        <v>820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117120.00000000001</v>
      </c>
      <c r="BD20" s="78">
        <f t="shared" si="3"/>
        <v>0</v>
      </c>
      <c r="BE20" s="77">
        <f t="shared" si="3"/>
        <v>110578.43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1433931.72</v>
      </c>
      <c r="BW20" s="77">
        <f>BW10+BW11+BW12+BW13+BW14+BW15+BW16+BW17+BW18+BW19</f>
        <v>33292.97</v>
      </c>
      <c r="BX20" s="95">
        <f>BX10+BX11+BX12+BX13+BX14+BX15+BX16+BX17+BX18+BX19</f>
        <v>1386053.6400000001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104427.43</v>
      </c>
      <c r="E24" s="89">
        <v>65381.02</v>
      </c>
      <c r="F24" s="90">
        <v>109123.2</v>
      </c>
      <c r="G24" s="88"/>
      <c r="H24" s="89"/>
      <c r="I24" s="90"/>
      <c r="J24" s="97">
        <v>0</v>
      </c>
      <c r="K24" s="89">
        <v>0</v>
      </c>
      <c r="L24" s="101">
        <v>0</v>
      </c>
      <c r="M24" s="97">
        <v>0</v>
      </c>
      <c r="N24" s="89">
        <v>1309.67</v>
      </c>
      <c r="O24" s="101">
        <v>66655.12</v>
      </c>
      <c r="P24" s="97">
        <v>22568.820000000003</v>
      </c>
      <c r="Q24" s="89">
        <v>0</v>
      </c>
      <c r="R24" s="101">
        <v>0</v>
      </c>
      <c r="S24" s="97">
        <v>0</v>
      </c>
      <c r="T24" s="89">
        <v>0</v>
      </c>
      <c r="U24" s="101">
        <v>0</v>
      </c>
      <c r="V24" s="97">
        <v>0</v>
      </c>
      <c r="W24" s="89">
        <v>0</v>
      </c>
      <c r="X24" s="101">
        <v>0</v>
      </c>
      <c r="Y24" s="97">
        <v>0</v>
      </c>
      <c r="Z24" s="89">
        <v>0</v>
      </c>
      <c r="AA24" s="101">
        <v>0</v>
      </c>
      <c r="AB24" s="97">
        <v>376869.18000000005</v>
      </c>
      <c r="AC24" s="89">
        <v>24040.949999999997</v>
      </c>
      <c r="AD24" s="101">
        <v>371784.22000000003</v>
      </c>
      <c r="AE24" s="97">
        <v>116691.85999999996</v>
      </c>
      <c r="AF24" s="89">
        <v>368902.71</v>
      </c>
      <c r="AG24" s="101">
        <v>114246.25</v>
      </c>
      <c r="AH24" s="97"/>
      <c r="AI24" s="89"/>
      <c r="AJ24" s="101"/>
      <c r="AK24" s="97">
        <v>0</v>
      </c>
      <c r="AL24" s="89">
        <v>0</v>
      </c>
      <c r="AM24" s="101">
        <v>1193</v>
      </c>
      <c r="AN24" s="97"/>
      <c r="AO24" s="89"/>
      <c r="AP24" s="101"/>
      <c r="AQ24" s="97"/>
      <c r="AR24" s="89"/>
      <c r="AS24" s="101"/>
      <c r="AT24" s="97"/>
      <c r="AU24" s="89"/>
      <c r="AV24" s="101"/>
      <c r="AW24" s="97">
        <v>0</v>
      </c>
      <c r="AX24" s="89">
        <v>0</v>
      </c>
      <c r="AY24" s="101">
        <v>0</v>
      </c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620557.29</v>
      </c>
      <c r="BW24" s="77">
        <f t="shared" si="4"/>
        <v>459634.35000000003</v>
      </c>
      <c r="BX24" s="79">
        <f t="shared" si="4"/>
        <v>663001.79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>
        <v>0</v>
      </c>
      <c r="N25" s="89">
        <v>0</v>
      </c>
      <c r="O25" s="101">
        <v>0</v>
      </c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>
        <v>386.24</v>
      </c>
      <c r="AC25" s="89">
        <v>0</v>
      </c>
      <c r="AD25" s="101">
        <v>1128.26</v>
      </c>
      <c r="AE25" s="97"/>
      <c r="AF25" s="89"/>
      <c r="AG25" s="101"/>
      <c r="AH25" s="97"/>
      <c r="AI25" s="89"/>
      <c r="AJ25" s="101"/>
      <c r="AK25" s="97">
        <v>4883.73</v>
      </c>
      <c r="AL25" s="89">
        <v>0</v>
      </c>
      <c r="AM25" s="101">
        <v>556.37</v>
      </c>
      <c r="AN25" s="97"/>
      <c r="AO25" s="89"/>
      <c r="AP25" s="101"/>
      <c r="AQ25" s="97"/>
      <c r="AR25" s="89"/>
      <c r="AS25" s="101"/>
      <c r="AT25" s="97"/>
      <c r="AU25" s="89"/>
      <c r="AV25" s="101"/>
      <c r="AW25" s="97">
        <v>6000</v>
      </c>
      <c r="AX25" s="89">
        <v>0</v>
      </c>
      <c r="AY25" s="101">
        <v>12000</v>
      </c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11269.97</v>
      </c>
      <c r="BW25" s="77">
        <f t="shared" si="4"/>
        <v>0</v>
      </c>
      <c r="BX25" s="79">
        <f t="shared" si="4"/>
        <v>13684.630000000001</v>
      </c>
    </row>
    <row r="26" spans="2:76" ht="15">
      <c r="B26" s="13">
        <v>204</v>
      </c>
      <c r="C26" s="25" t="s">
        <v>106</v>
      </c>
      <c r="D26" s="88">
        <v>0</v>
      </c>
      <c r="E26" s="89">
        <v>0</v>
      </c>
      <c r="F26" s="90">
        <v>0</v>
      </c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>
        <v>0</v>
      </c>
      <c r="AC26" s="89">
        <v>0</v>
      </c>
      <c r="AD26" s="101">
        <v>5693.28</v>
      </c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5693.28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104427.43</v>
      </c>
      <c r="E28" s="78">
        <f t="shared" si="5"/>
        <v>65381.02</v>
      </c>
      <c r="F28" s="79">
        <f t="shared" si="5"/>
        <v>109123.2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1309.67</v>
      </c>
      <c r="O28" s="77">
        <f t="shared" si="5"/>
        <v>66655.12</v>
      </c>
      <c r="P28" s="98">
        <f t="shared" si="5"/>
        <v>22568.820000000003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377255.42000000004</v>
      </c>
      <c r="AC28" s="78">
        <f t="shared" si="5"/>
        <v>24040.949999999997</v>
      </c>
      <c r="AD28" s="77">
        <f t="shared" si="5"/>
        <v>378605.76000000007</v>
      </c>
      <c r="AE28" s="98">
        <f t="shared" si="5"/>
        <v>116691.85999999996</v>
      </c>
      <c r="AF28" s="78">
        <f t="shared" si="5"/>
        <v>368902.71</v>
      </c>
      <c r="AG28" s="77">
        <f t="shared" si="5"/>
        <v>114246.25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4883.73</v>
      </c>
      <c r="AL28" s="78">
        <f t="shared" si="6"/>
        <v>0</v>
      </c>
      <c r="AM28" s="77">
        <f t="shared" si="6"/>
        <v>1749.37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6000</v>
      </c>
      <c r="AX28" s="78">
        <f t="shared" si="6"/>
        <v>0</v>
      </c>
      <c r="AY28" s="77">
        <f t="shared" si="6"/>
        <v>12000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631827.26</v>
      </c>
      <c r="BW28" s="77">
        <f>BW23+BW24+BW25+BW26+BW27</f>
        <v>459634.35000000003</v>
      </c>
      <c r="BX28" s="95">
        <f>BX23+BX24+BX25+BX26+BX27</f>
        <v>682379.7000000001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32746.58</v>
      </c>
      <c r="BM40" s="89">
        <v>0</v>
      </c>
      <c r="BN40" s="101">
        <v>32746.58</v>
      </c>
      <c r="BO40" s="97"/>
      <c r="BP40" s="89"/>
      <c r="BQ40" s="101"/>
      <c r="BR40" s="97"/>
      <c r="BS40" s="89"/>
      <c r="BT40" s="101"/>
      <c r="BU40" s="76"/>
      <c r="BV40" s="85">
        <f t="shared" si="10"/>
        <v>32746.58</v>
      </c>
      <c r="BW40" s="77">
        <f t="shared" si="10"/>
        <v>0</v>
      </c>
      <c r="BX40" s="79">
        <f t="shared" si="10"/>
        <v>32746.58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32746.58</v>
      </c>
      <c r="BM42" s="78">
        <f t="shared" si="12"/>
        <v>0</v>
      </c>
      <c r="BN42" s="77">
        <f t="shared" si="12"/>
        <v>32746.58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32746.58</v>
      </c>
      <c r="BW42" s="77">
        <f>BW38+BW39+BW40+BW41</f>
        <v>0</v>
      </c>
      <c r="BX42" s="95">
        <f>BX38+BX39+BX40+BX41</f>
        <v>32746.58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277018.02</v>
      </c>
      <c r="BS49" s="89">
        <v>0</v>
      </c>
      <c r="BT49" s="101">
        <v>277018.02</v>
      </c>
      <c r="BU49" s="76"/>
      <c r="BV49" s="85">
        <f aca="true" t="shared" si="15" ref="BV49:BX50">D49+G49+J49+M49+P49+S49+V49+Y49+AB49+AE49+AH49+AK49+AN49+AQ49+AT49+AW49+AZ49+BC49+BF49+BI49+BL49+BO49+BR49</f>
        <v>277018.02</v>
      </c>
      <c r="BW49" s="77">
        <f t="shared" si="15"/>
        <v>0</v>
      </c>
      <c r="BX49" s="79">
        <f t="shared" si="15"/>
        <v>277018.02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6617.59</v>
      </c>
      <c r="BS50" s="89">
        <v>0</v>
      </c>
      <c r="BT50" s="101">
        <v>2098.75</v>
      </c>
      <c r="BU50" s="76"/>
      <c r="BV50" s="85">
        <f t="shared" si="15"/>
        <v>6617.59</v>
      </c>
      <c r="BW50" s="77">
        <f t="shared" si="15"/>
        <v>0</v>
      </c>
      <c r="BX50" s="79">
        <f t="shared" si="15"/>
        <v>2098.75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283635.61000000004</v>
      </c>
      <c r="BS51" s="78">
        <f>BS49+BS50</f>
        <v>0</v>
      </c>
      <c r="BT51" s="77">
        <f>BT49+BT50</f>
        <v>279116.77</v>
      </c>
      <c r="BU51" s="85"/>
      <c r="BV51" s="85">
        <f>BV49+BV50</f>
        <v>283635.61000000004</v>
      </c>
      <c r="BW51" s="77">
        <f>BW49+BW50</f>
        <v>0</v>
      </c>
      <c r="BX51" s="95">
        <f>BX49+BX50</f>
        <v>279116.77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829998.0099999998</v>
      </c>
      <c r="E53" s="86">
        <f t="shared" si="18"/>
        <v>95971.81999999999</v>
      </c>
      <c r="F53" s="86">
        <f t="shared" si="18"/>
        <v>836831.7799999999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35526</v>
      </c>
      <c r="K53" s="86">
        <f t="shared" si="18"/>
        <v>904.57</v>
      </c>
      <c r="L53" s="86">
        <f t="shared" si="18"/>
        <v>41564.340000000004</v>
      </c>
      <c r="M53" s="86">
        <f t="shared" si="18"/>
        <v>138086.25</v>
      </c>
      <c r="N53" s="86">
        <f t="shared" si="18"/>
        <v>1309.67</v>
      </c>
      <c r="O53" s="86">
        <f t="shared" si="18"/>
        <v>207963.21000000002</v>
      </c>
      <c r="P53" s="86">
        <f t="shared" si="18"/>
        <v>41260.75</v>
      </c>
      <c r="Q53" s="86">
        <f t="shared" si="18"/>
        <v>0</v>
      </c>
      <c r="R53" s="86">
        <f t="shared" si="18"/>
        <v>24200</v>
      </c>
      <c r="S53" s="86">
        <f t="shared" si="18"/>
        <v>5719.98</v>
      </c>
      <c r="T53" s="86">
        <f t="shared" si="18"/>
        <v>0</v>
      </c>
      <c r="U53" s="86">
        <f t="shared" si="18"/>
        <v>7786.429999999999</v>
      </c>
      <c r="V53" s="86">
        <f t="shared" si="18"/>
        <v>23393.07</v>
      </c>
      <c r="W53" s="86">
        <f t="shared" si="18"/>
        <v>0</v>
      </c>
      <c r="X53" s="86">
        <f t="shared" si="18"/>
        <v>200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636921.3700000001</v>
      </c>
      <c r="AC53" s="86">
        <f t="shared" si="18"/>
        <v>24934.139999999996</v>
      </c>
      <c r="AD53" s="86">
        <f t="shared" si="18"/>
        <v>589760.4900000001</v>
      </c>
      <c r="AE53" s="86">
        <f t="shared" si="18"/>
        <v>208928.21999999997</v>
      </c>
      <c r="AF53" s="86">
        <f t="shared" si="18"/>
        <v>369807.12</v>
      </c>
      <c r="AG53" s="86">
        <f t="shared" si="18"/>
        <v>219986.24</v>
      </c>
      <c r="AH53" s="86">
        <f t="shared" si="18"/>
        <v>3005.74</v>
      </c>
      <c r="AI53" s="86">
        <f t="shared" si="18"/>
        <v>0</v>
      </c>
      <c r="AJ53" s="86">
        <f aca="true" t="shared" si="19" ref="AJ53:BT53">AJ20+AJ28+AJ35+AJ42+AJ46+AJ51</f>
        <v>1305.04</v>
      </c>
      <c r="AK53" s="86">
        <f t="shared" si="19"/>
        <v>18679.59</v>
      </c>
      <c r="AL53" s="86">
        <f t="shared" si="19"/>
        <v>0</v>
      </c>
      <c r="AM53" s="86">
        <f t="shared" si="19"/>
        <v>15137.380000000001</v>
      </c>
      <c r="AN53" s="86">
        <f t="shared" si="19"/>
        <v>300</v>
      </c>
      <c r="AO53" s="86">
        <f t="shared" si="19"/>
        <v>0</v>
      </c>
      <c r="AP53" s="86">
        <f t="shared" si="19"/>
        <v>300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6820</v>
      </c>
      <c r="AX53" s="86">
        <f t="shared" si="19"/>
        <v>0</v>
      </c>
      <c r="AY53" s="86">
        <f t="shared" si="19"/>
        <v>12820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117120.00000000001</v>
      </c>
      <c r="BD53" s="86">
        <f t="shared" si="19"/>
        <v>0</v>
      </c>
      <c r="BE53" s="86">
        <f t="shared" si="19"/>
        <v>110578.43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32746.58</v>
      </c>
      <c r="BM53" s="86">
        <f t="shared" si="19"/>
        <v>0</v>
      </c>
      <c r="BN53" s="86">
        <f t="shared" si="19"/>
        <v>32746.58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283635.61000000004</v>
      </c>
      <c r="BS53" s="86">
        <f t="shared" si="19"/>
        <v>0</v>
      </c>
      <c r="BT53" s="86">
        <f t="shared" si="19"/>
        <v>279116.77</v>
      </c>
      <c r="BU53" s="86">
        <f>BU8</f>
        <v>0</v>
      </c>
      <c r="BV53" s="102">
        <f>BV8+BV20+BV28+BV35+BV42+BV46+BV51</f>
        <v>2382141.17</v>
      </c>
      <c r="BW53" s="87">
        <f>BW20+BW28+BW35+BW42+BW46+BW51</f>
        <v>492927.32000000007</v>
      </c>
      <c r="BX53" s="87">
        <f>BX20+BX28+BX35+BX42+BX46+BX51</f>
        <v>2380296.6900000004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IF((Spese_Rendiconto_2019!BV53+Spese_Rendiconto_2019!BW53-Entrate_Rendiconto_2019!D58)&lt;0,Entrate_Rendiconto_2019!D58-Spese_Rendiconto_2019!BV53-Spese_Rendiconto_2019!BW53,0)</f>
        <v>896410.5200000003</v>
      </c>
      <c r="BW54" s="93"/>
      <c r="BX54" s="94">
        <f>IF((Spese_Rendiconto_2019!BX53-Entrate_Rendiconto_2019!E58)&lt;0,Entrate_Rendiconto_2019!E58-Spese_Rendiconto_2019!BX53,0)</f>
        <v>1162523.1099999994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 objects="1" scenarios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2020-05-20T10:05:14Z</dcterms:modified>
  <cp:category/>
  <cp:version/>
  <cp:contentType/>
  <cp:contentStatus/>
</cp:coreProperties>
</file>