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<sst xmlns="http://schemas.openxmlformats.org/spreadsheetml/2006/main" count="870" uniqueCount="149">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</sst>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35401.04</v>
      </c>
      <c r="E5" s="38"/>
    </row>
    <row r="6" spans="2:5" ht="15">
      <c r="B6" s="8"/>
      <c r="C6" s="5" t="s">
        <v>5</v>
      </c>
      <c r="D6" s="39">
        <v>206046.25</v>
      </c>
      <c r="E6" s="40"/>
    </row>
    <row r="7" spans="2:5" ht="15">
      <c r="B7" s="8"/>
      <c r="C7" s="5" t="s">
        <v>6</v>
      </c>
      <c r="D7" s="39">
        <v>763272.76</v>
      </c>
      <c r="E7" s="40"/>
    </row>
    <row r="8" spans="2:5" ht="15.75" thickBot="1">
      <c r="B8" s="9"/>
      <c r="C8" s="6" t="s">
        <v>7</v>
      </c>
      <c r="D8" s="41"/>
      <c r="E8" s="42">
        <v>1792872.77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369003.87</v>
      </c>
      <c r="E10" s="45">
        <v>291816.30000000005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369003.87</v>
      </c>
      <c r="E16" s="51">
        <f>E10+E11+E12+E13+E14+E15</f>
        <v>291816.30000000005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1195214.25</v>
      </c>
      <c r="E18" s="45">
        <v>1219171.5499999998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2070</v>
      </c>
      <c r="E20" s="59">
        <v>1677.84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1197284.25</v>
      </c>
      <c r="E23" s="51">
        <f>E18+E19+E20+E21+E22</f>
        <v>1220849.39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309833.04999999993</v>
      </c>
      <c r="E25" s="45">
        <v>320619.7</v>
      </c>
    </row>
    <row r="26" spans="2:5" ht="15">
      <c r="B26" s="13">
        <v>30200</v>
      </c>
      <c r="C26" s="54" t="s">
        <v>28</v>
      </c>
      <c r="D26" s="39">
        <v>11101.87</v>
      </c>
      <c r="E26" s="45">
        <v>2160.2100000000005</v>
      </c>
    </row>
    <row r="27" spans="2:5" ht="15">
      <c r="B27" s="13">
        <v>30300</v>
      </c>
      <c r="C27" s="54" t="s">
        <v>29</v>
      </c>
      <c r="D27" s="39">
        <v>0</v>
      </c>
      <c r="E27" s="45">
        <v>135.23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34903.96</v>
      </c>
      <c r="E29" s="50">
        <v>41528.91</v>
      </c>
    </row>
    <row r="30" spans="2:5" ht="15.75" thickBot="1">
      <c r="B30" s="16">
        <v>30000</v>
      </c>
      <c r="C30" s="15" t="s">
        <v>32</v>
      </c>
      <c r="D30" s="48">
        <f>D25+D26+D27+D28+D29</f>
        <v>355838.87999999995</v>
      </c>
      <c r="E30" s="51">
        <f>E25+E26+E27+E28+E29</f>
        <v>364444.05000000005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340273.13</v>
      </c>
      <c r="E33" s="59">
        <v>241957.71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1500</v>
      </c>
      <c r="E35" s="45">
        <v>10000</v>
      </c>
    </row>
    <row r="36" spans="2:5" ht="15">
      <c r="B36" s="13">
        <v>40500</v>
      </c>
      <c r="C36" s="54" t="s">
        <v>39</v>
      </c>
      <c r="D36" s="49">
        <v>13522.39</v>
      </c>
      <c r="E36" s="50">
        <v>13522.39</v>
      </c>
    </row>
    <row r="37" spans="2:5" ht="15.75" thickBot="1">
      <c r="B37" s="16">
        <v>40000</v>
      </c>
      <c r="C37" s="15" t="s">
        <v>40</v>
      </c>
      <c r="D37" s="48">
        <f>D32+D33+D34+D35+D36</f>
        <v>355295.52</v>
      </c>
      <c r="E37" s="51">
        <f>E32+E33+E34+E35+E36</f>
        <v>265480.1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266622.86</v>
      </c>
      <c r="E54" s="45">
        <v>266622.86</v>
      </c>
    </row>
    <row r="55" spans="2:5" ht="15">
      <c r="B55" s="13">
        <v>90200</v>
      </c>
      <c r="C55" s="54" t="s">
        <v>62</v>
      </c>
      <c r="D55" s="61">
        <v>4153.9400000000005</v>
      </c>
      <c r="E55" s="62">
        <v>4237.889999999999</v>
      </c>
    </row>
    <row r="56" spans="2:5" ht="15.75" thickBot="1">
      <c r="B56" s="16">
        <v>90000</v>
      </c>
      <c r="C56" s="15" t="s">
        <v>63</v>
      </c>
      <c r="D56" s="48">
        <f>D54+D55</f>
        <v>270776.8</v>
      </c>
      <c r="E56" s="51">
        <f>E54+E55</f>
        <v>270860.75</v>
      </c>
    </row>
    <row r="57" spans="2:5" ht="16.5" thickBot="1" thickTop="1">
      <c r="B57" s="109" t="s">
        <v>64</v>
      </c>
      <c r="C57" s="110"/>
      <c r="D57" s="52">
        <f>D16+D23+D30+D37+D43+D49+D52+D56</f>
        <v>2548199.32</v>
      </c>
      <c r="E57" s="55">
        <f>E16+E23+E30+E37+E43+E49+E52+E56</f>
        <v>2413450.59</v>
      </c>
    </row>
    <row r="58" spans="2:5" ht="16.5" thickBot="1" thickTop="1">
      <c r="B58" s="109" t="s">
        <v>65</v>
      </c>
      <c r="C58" s="110"/>
      <c r="D58" s="52">
        <f>D57+D5+D6+D7+D8</f>
        <v>3552919.37</v>
      </c>
      <c r="E58" s="55">
        <f>E57+E5+E6+E7+E8</f>
        <v>4206323.359999999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268044.62000000005</v>
      </c>
      <c r="E10" s="89">
        <v>6442.0199999999995</v>
      </c>
      <c r="F10" s="90">
        <v>257777.12000000002</v>
      </c>
      <c r="G10" s="88"/>
      <c r="H10" s="89"/>
      <c r="I10" s="90"/>
      <c r="J10" s="97">
        <v>30264.359999999997</v>
      </c>
      <c r="K10" s="89">
        <v>712.85</v>
      </c>
      <c r="L10" s="101">
        <v>29592.859999999997</v>
      </c>
      <c r="M10" s="91">
        <v>14219.14</v>
      </c>
      <c r="N10" s="89">
        <v>0</v>
      </c>
      <c r="O10" s="90">
        <v>14219.14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33990.76</v>
      </c>
      <c r="AC10" s="89">
        <v>688.48</v>
      </c>
      <c r="AD10" s="90">
        <v>33900.8</v>
      </c>
      <c r="AE10" s="91">
        <v>45346.07</v>
      </c>
      <c r="AF10" s="89">
        <v>712.85</v>
      </c>
      <c r="AG10" s="90">
        <v>43891.07000000001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391864.95000000007</v>
      </c>
      <c r="BW10" s="77">
        <f aca="true" t="shared" si="1" ref="BW10:BW19">E10+H10+K10+N10+Q10+T10+W10+Z10+AC10+AF10+AI10+AL10+AO10+AR10+AU10+AX10+BA10+BD10+BG10+BJ10+BM10+BP10+BS10</f>
        <v>8556.2</v>
      </c>
      <c r="BX10" s="79">
        <f aca="true" t="shared" si="2" ref="BX10:BX19">F10+I10+L10+O10+R10+U10+X10+AA10+AD10+AG10+AJ10+AM10+AP10+AS10+AV10+AY10+BB10+BE10+BH10+BK10+BN10+BQ10+BT10</f>
        <v>379380.99000000005</v>
      </c>
    </row>
    <row r="11" spans="2:76" ht="15">
      <c r="B11" s="13">
        <v>102</v>
      </c>
      <c r="C11" s="25" t="s">
        <v>92</v>
      </c>
      <c r="D11" s="88">
        <v>32874.32</v>
      </c>
      <c r="E11" s="89">
        <v>0</v>
      </c>
      <c r="F11" s="90">
        <v>32874.32</v>
      </c>
      <c r="G11" s="88"/>
      <c r="H11" s="89"/>
      <c r="I11" s="90"/>
      <c r="J11" s="97"/>
      <c r="K11" s="89"/>
      <c r="L11" s="101"/>
      <c r="M11" s="91">
        <v>365.46</v>
      </c>
      <c r="N11" s="89">
        <v>0</v>
      </c>
      <c r="O11" s="90">
        <v>365.46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33239.78</v>
      </c>
      <c r="BW11" s="77">
        <f t="shared" si="1"/>
        <v>0</v>
      </c>
      <c r="BX11" s="79">
        <f t="shared" si="2"/>
        <v>33239.78</v>
      </c>
    </row>
    <row r="12" spans="2:76" ht="15">
      <c r="B12" s="13">
        <v>103</v>
      </c>
      <c r="C12" s="25" t="s">
        <v>93</v>
      </c>
      <c r="D12" s="88">
        <v>282922.35999999987</v>
      </c>
      <c r="E12" s="89">
        <v>11120.4</v>
      </c>
      <c r="F12" s="90">
        <v>250222.16999999993</v>
      </c>
      <c r="G12" s="88"/>
      <c r="H12" s="89"/>
      <c r="I12" s="90"/>
      <c r="J12" s="97">
        <v>445.19</v>
      </c>
      <c r="K12" s="89">
        <v>0</v>
      </c>
      <c r="L12" s="101">
        <v>740.4300000000001</v>
      </c>
      <c r="M12" s="91">
        <v>112529.82</v>
      </c>
      <c r="N12" s="89">
        <v>0</v>
      </c>
      <c r="O12" s="90">
        <v>114970.05</v>
      </c>
      <c r="P12" s="91">
        <v>12926.83</v>
      </c>
      <c r="Q12" s="89">
        <v>0</v>
      </c>
      <c r="R12" s="90">
        <v>6511.1</v>
      </c>
      <c r="S12" s="91">
        <v>398.18</v>
      </c>
      <c r="T12" s="89">
        <v>0</v>
      </c>
      <c r="U12" s="90">
        <v>0</v>
      </c>
      <c r="V12" s="91">
        <v>71769.44</v>
      </c>
      <c r="W12" s="89">
        <v>11500.94</v>
      </c>
      <c r="X12" s="90">
        <v>97097.41</v>
      </c>
      <c r="Y12" s="91"/>
      <c r="Z12" s="89"/>
      <c r="AA12" s="90"/>
      <c r="AB12" s="91">
        <v>10837.619999999999</v>
      </c>
      <c r="AC12" s="89">
        <v>0</v>
      </c>
      <c r="AD12" s="90">
        <v>6415.389999999999</v>
      </c>
      <c r="AE12" s="91">
        <v>45409.95</v>
      </c>
      <c r="AF12" s="89">
        <v>0</v>
      </c>
      <c r="AG12" s="90">
        <v>26123.68</v>
      </c>
      <c r="AH12" s="91">
        <v>1259.1899999999998</v>
      </c>
      <c r="AI12" s="89">
        <v>0</v>
      </c>
      <c r="AJ12" s="90">
        <v>1693.9299999999998</v>
      </c>
      <c r="AK12" s="91">
        <v>19491.27</v>
      </c>
      <c r="AL12" s="89">
        <v>0</v>
      </c>
      <c r="AM12" s="90">
        <v>13212.86</v>
      </c>
      <c r="AN12" s="91">
        <v>0</v>
      </c>
      <c r="AO12" s="89">
        <v>0</v>
      </c>
      <c r="AP12" s="90">
        <v>35.75</v>
      </c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557989.8499999999</v>
      </c>
      <c r="BW12" s="77">
        <f t="shared" si="1"/>
        <v>22621.34</v>
      </c>
      <c r="BX12" s="79">
        <f t="shared" si="2"/>
        <v>517022.7699999999</v>
      </c>
    </row>
    <row r="13" spans="2:76" ht="15">
      <c r="B13" s="13">
        <v>104</v>
      </c>
      <c r="C13" s="25" t="s">
        <v>19</v>
      </c>
      <c r="D13" s="88">
        <v>171198.69</v>
      </c>
      <c r="E13" s="89">
        <v>0</v>
      </c>
      <c r="F13" s="90">
        <v>199727.40000000002</v>
      </c>
      <c r="G13" s="88"/>
      <c r="H13" s="89"/>
      <c r="I13" s="90"/>
      <c r="J13" s="97">
        <v>0</v>
      </c>
      <c r="K13" s="89">
        <v>0</v>
      </c>
      <c r="L13" s="101">
        <v>8.6</v>
      </c>
      <c r="M13" s="91">
        <v>10863.08</v>
      </c>
      <c r="N13" s="89">
        <v>0</v>
      </c>
      <c r="O13" s="90">
        <v>8577.439999999999</v>
      </c>
      <c r="P13" s="91">
        <v>12140</v>
      </c>
      <c r="Q13" s="89">
        <v>0</v>
      </c>
      <c r="R13" s="90">
        <v>13838.5</v>
      </c>
      <c r="S13" s="91">
        <v>14420</v>
      </c>
      <c r="T13" s="89">
        <v>0</v>
      </c>
      <c r="U13" s="90">
        <v>11529.82</v>
      </c>
      <c r="V13" s="91">
        <v>3865.93</v>
      </c>
      <c r="W13" s="89">
        <v>0</v>
      </c>
      <c r="X13" s="90">
        <v>15095.77</v>
      </c>
      <c r="Y13" s="91"/>
      <c r="Z13" s="89"/>
      <c r="AA13" s="90"/>
      <c r="AB13" s="91">
        <v>249135.6</v>
      </c>
      <c r="AC13" s="89">
        <v>0</v>
      </c>
      <c r="AD13" s="90">
        <v>272709.7</v>
      </c>
      <c r="AE13" s="91"/>
      <c r="AF13" s="89"/>
      <c r="AG13" s="90"/>
      <c r="AH13" s="91">
        <v>3328.15</v>
      </c>
      <c r="AI13" s="89">
        <v>0</v>
      </c>
      <c r="AJ13" s="90">
        <v>4320.83</v>
      </c>
      <c r="AK13" s="91">
        <v>8638.03</v>
      </c>
      <c r="AL13" s="89">
        <v>0</v>
      </c>
      <c r="AM13" s="90">
        <v>6903.030000000001</v>
      </c>
      <c r="AN13" s="91">
        <v>300</v>
      </c>
      <c r="AO13" s="89">
        <v>0</v>
      </c>
      <c r="AP13" s="90">
        <v>300</v>
      </c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155597.45</v>
      </c>
      <c r="BD13" s="89">
        <v>0</v>
      </c>
      <c r="BE13" s="101">
        <v>126764.03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629486.93</v>
      </c>
      <c r="BW13" s="77">
        <f t="shared" si="1"/>
        <v>0</v>
      </c>
      <c r="BX13" s="79">
        <f t="shared" si="2"/>
        <v>659775.1200000001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4341.82</v>
      </c>
      <c r="E18" s="89">
        <v>0</v>
      </c>
      <c r="F18" s="90">
        <v>4341.82</v>
      </c>
      <c r="G18" s="88"/>
      <c r="H18" s="89"/>
      <c r="I18" s="90"/>
      <c r="J18" s="97">
        <v>0</v>
      </c>
      <c r="K18" s="89">
        <v>0</v>
      </c>
      <c r="L18" s="101">
        <v>0</v>
      </c>
      <c r="M18" s="97">
        <v>36</v>
      </c>
      <c r="N18" s="89">
        <v>0</v>
      </c>
      <c r="O18" s="101">
        <v>0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4377.82</v>
      </c>
      <c r="BW18" s="77">
        <f t="shared" si="1"/>
        <v>0</v>
      </c>
      <c r="BX18" s="79">
        <f t="shared" si="2"/>
        <v>4341.82</v>
      </c>
    </row>
    <row r="19" spans="2:76" ht="15">
      <c r="B19" s="13">
        <v>110</v>
      </c>
      <c r="C19" s="25" t="s">
        <v>98</v>
      </c>
      <c r="D19" s="88">
        <v>25605.6</v>
      </c>
      <c r="E19" s="89">
        <v>0</v>
      </c>
      <c r="F19" s="90">
        <v>28130.209999999995</v>
      </c>
      <c r="G19" s="88"/>
      <c r="H19" s="89"/>
      <c r="I19" s="90"/>
      <c r="J19" s="97"/>
      <c r="K19" s="89"/>
      <c r="L19" s="101"/>
      <c r="M19" s="97">
        <v>878</v>
      </c>
      <c r="N19" s="89">
        <v>0</v>
      </c>
      <c r="O19" s="101">
        <v>878</v>
      </c>
      <c r="P19" s="97">
        <v>0</v>
      </c>
      <c r="Q19" s="89">
        <v>0</v>
      </c>
      <c r="R19" s="101">
        <v>0</v>
      </c>
      <c r="S19" s="97"/>
      <c r="T19" s="89"/>
      <c r="U19" s="101"/>
      <c r="V19" s="97">
        <v>2860.98</v>
      </c>
      <c r="W19" s="89">
        <v>0</v>
      </c>
      <c r="X19" s="101">
        <v>0</v>
      </c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>
        <v>0</v>
      </c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>
        <v>0</v>
      </c>
      <c r="BM19" s="89">
        <v>0</v>
      </c>
      <c r="BN19" s="101">
        <v>0</v>
      </c>
      <c r="BO19" s="97"/>
      <c r="BP19" s="89"/>
      <c r="BQ19" s="101"/>
      <c r="BR19" s="97"/>
      <c r="BS19" s="89"/>
      <c r="BT19" s="101"/>
      <c r="BU19" s="76"/>
      <c r="BV19" s="85">
        <f t="shared" si="0"/>
        <v>29344.579999999998</v>
      </c>
      <c r="BW19" s="77">
        <f t="shared" si="1"/>
        <v>0</v>
      </c>
      <c r="BX19" s="79">
        <f t="shared" si="2"/>
        <v>29008.209999999995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784987.4099999999</v>
      </c>
      <c r="E20" s="78">
        <f t="shared" si="3"/>
        <v>17562.42</v>
      </c>
      <c r="F20" s="79">
        <f t="shared" si="3"/>
        <v>773073.0399999998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30709.549999999996</v>
      </c>
      <c r="K20" s="78">
        <f t="shared" si="3"/>
        <v>712.85</v>
      </c>
      <c r="L20" s="77">
        <f t="shared" si="3"/>
        <v>30341.889999999996</v>
      </c>
      <c r="M20" s="98">
        <f t="shared" si="3"/>
        <v>138891.5</v>
      </c>
      <c r="N20" s="78">
        <f t="shared" si="3"/>
        <v>0</v>
      </c>
      <c r="O20" s="77">
        <f t="shared" si="3"/>
        <v>139010.09</v>
      </c>
      <c r="P20" s="98">
        <f t="shared" si="3"/>
        <v>25066.83</v>
      </c>
      <c r="Q20" s="78">
        <f t="shared" si="3"/>
        <v>0</v>
      </c>
      <c r="R20" s="77">
        <f t="shared" si="3"/>
        <v>20349.6</v>
      </c>
      <c r="S20" s="98">
        <f t="shared" si="3"/>
        <v>14818.18</v>
      </c>
      <c r="T20" s="78">
        <f t="shared" si="3"/>
        <v>0</v>
      </c>
      <c r="U20" s="77">
        <f t="shared" si="3"/>
        <v>11529.82</v>
      </c>
      <c r="V20" s="98">
        <f t="shared" si="3"/>
        <v>78496.34999999999</v>
      </c>
      <c r="W20" s="78">
        <f t="shared" si="3"/>
        <v>11500.94</v>
      </c>
      <c r="X20" s="77">
        <f t="shared" si="3"/>
        <v>112193.18000000001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293963.98</v>
      </c>
      <c r="AC20" s="78">
        <f t="shared" si="3"/>
        <v>688.48</v>
      </c>
      <c r="AD20" s="77">
        <f t="shared" si="3"/>
        <v>313025.89</v>
      </c>
      <c r="AE20" s="98">
        <f t="shared" si="3"/>
        <v>90756.01999999999</v>
      </c>
      <c r="AF20" s="78">
        <f t="shared" si="3"/>
        <v>712.85</v>
      </c>
      <c r="AG20" s="77">
        <f t="shared" si="3"/>
        <v>70014.75</v>
      </c>
      <c r="AH20" s="98">
        <f t="shared" si="3"/>
        <v>4587.34</v>
      </c>
      <c r="AI20" s="78">
        <f t="shared" si="3"/>
        <v>0</v>
      </c>
      <c r="AJ20" s="77">
        <f t="shared" si="3"/>
        <v>6014.76</v>
      </c>
      <c r="AK20" s="98">
        <f t="shared" si="3"/>
        <v>28129.300000000003</v>
      </c>
      <c r="AL20" s="78">
        <f t="shared" si="3"/>
        <v>0</v>
      </c>
      <c r="AM20" s="77">
        <f t="shared" si="3"/>
        <v>20115.89</v>
      </c>
      <c r="AN20" s="98">
        <f t="shared" si="3"/>
        <v>300</v>
      </c>
      <c r="AO20" s="78">
        <f t="shared" si="3"/>
        <v>0</v>
      </c>
      <c r="AP20" s="77">
        <f t="shared" si="3"/>
        <v>335.75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155597.45</v>
      </c>
      <c r="BD20" s="78">
        <f t="shared" si="3"/>
        <v>0</v>
      </c>
      <c r="BE20" s="77">
        <f t="shared" si="3"/>
        <v>126764.03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1646303.9100000001</v>
      </c>
      <c r="BW20" s="77">
        <f>BW10+BW11+BW12+BW13+BW14+BW15+BW16+BW17+BW18+BW19</f>
        <v>31177.54</v>
      </c>
      <c r="BX20" s="95">
        <f>BX10+BX11+BX12+BX13+BX14+BX15+BX16+BX17+BX18+BX19</f>
        <v>1622768.6900000002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134435.5</v>
      </c>
      <c r="E24" s="89">
        <v>20016</v>
      </c>
      <c r="F24" s="90">
        <v>129463.74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5269.18</v>
      </c>
      <c r="P24" s="97">
        <v>0</v>
      </c>
      <c r="Q24" s="89">
        <v>0</v>
      </c>
      <c r="R24" s="101">
        <v>8123.5</v>
      </c>
      <c r="S24" s="97">
        <v>0</v>
      </c>
      <c r="T24" s="89">
        <v>0</v>
      </c>
      <c r="U24" s="101">
        <v>0</v>
      </c>
      <c r="V24" s="97">
        <v>11817.67</v>
      </c>
      <c r="W24" s="89">
        <v>0</v>
      </c>
      <c r="X24" s="101">
        <v>6817.67</v>
      </c>
      <c r="Y24" s="97">
        <v>6941.8</v>
      </c>
      <c r="Z24" s="89">
        <v>0</v>
      </c>
      <c r="AA24" s="101">
        <v>22685.5</v>
      </c>
      <c r="AB24" s="97">
        <v>28421.290000000005</v>
      </c>
      <c r="AC24" s="89">
        <v>45130.51</v>
      </c>
      <c r="AD24" s="101">
        <v>23751.110000000004</v>
      </c>
      <c r="AE24" s="97">
        <v>212811.92999999993</v>
      </c>
      <c r="AF24" s="89">
        <v>114523.66000000002</v>
      </c>
      <c r="AG24" s="101">
        <v>323690.44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394428.18999999994</v>
      </c>
      <c r="BW24" s="77">
        <f t="shared" si="4"/>
        <v>179670.17</v>
      </c>
      <c r="BX24" s="79">
        <f t="shared" si="4"/>
        <v>519801.14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1500</v>
      </c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2306.94</v>
      </c>
      <c r="AC25" s="89">
        <v>0</v>
      </c>
      <c r="AD25" s="101">
        <v>0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>
        <v>3750.99</v>
      </c>
      <c r="AL25" s="89">
        <v>0</v>
      </c>
      <c r="AM25" s="101">
        <v>6250.990000000001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6000</v>
      </c>
      <c r="AX25" s="89">
        <v>0</v>
      </c>
      <c r="AY25" s="101">
        <v>6000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12057.93</v>
      </c>
      <c r="BW25" s="77">
        <f t="shared" si="4"/>
        <v>0</v>
      </c>
      <c r="BX25" s="79">
        <f t="shared" si="4"/>
        <v>13750.990000000002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134435.5</v>
      </c>
      <c r="E28" s="78">
        <f t="shared" si="5"/>
        <v>20016</v>
      </c>
      <c r="F28" s="79">
        <f t="shared" si="5"/>
        <v>129463.74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6769.18</v>
      </c>
      <c r="P28" s="98">
        <f t="shared" si="5"/>
        <v>0</v>
      </c>
      <c r="Q28" s="78">
        <f t="shared" si="5"/>
        <v>0</v>
      </c>
      <c r="R28" s="77">
        <f t="shared" si="5"/>
        <v>8123.5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11817.67</v>
      </c>
      <c r="W28" s="78">
        <f t="shared" si="5"/>
        <v>0</v>
      </c>
      <c r="X28" s="77">
        <f t="shared" si="5"/>
        <v>6817.67</v>
      </c>
      <c r="Y28" s="98">
        <f t="shared" si="5"/>
        <v>6941.8</v>
      </c>
      <c r="Z28" s="78">
        <f t="shared" si="5"/>
        <v>0</v>
      </c>
      <c r="AA28" s="77">
        <f t="shared" si="5"/>
        <v>22685.5</v>
      </c>
      <c r="AB28" s="98">
        <f t="shared" si="5"/>
        <v>30728.230000000003</v>
      </c>
      <c r="AC28" s="78">
        <f t="shared" si="5"/>
        <v>45130.51</v>
      </c>
      <c r="AD28" s="77">
        <f t="shared" si="5"/>
        <v>23751.110000000004</v>
      </c>
      <c r="AE28" s="98">
        <f t="shared" si="5"/>
        <v>212811.92999999993</v>
      </c>
      <c r="AF28" s="78">
        <f t="shared" si="5"/>
        <v>114523.66000000002</v>
      </c>
      <c r="AG28" s="77">
        <f t="shared" si="5"/>
        <v>323690.44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3750.99</v>
      </c>
      <c r="AL28" s="78">
        <f t="shared" si="6"/>
        <v>0</v>
      </c>
      <c r="AM28" s="77">
        <f t="shared" si="6"/>
        <v>6250.990000000001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6000</v>
      </c>
      <c r="AX28" s="78">
        <f t="shared" si="6"/>
        <v>0</v>
      </c>
      <c r="AY28" s="77">
        <f t="shared" si="6"/>
        <v>6000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406486.11999999994</v>
      </c>
      <c r="BW28" s="77">
        <f>BW23+BW24+BW25+BW26+BW27</f>
        <v>179670.17</v>
      </c>
      <c r="BX28" s="95">
        <f>BX23+BX24+BX25+BX26+BX27</f>
        <v>533552.13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266622.86</v>
      </c>
      <c r="BS49" s="89">
        <v>0</v>
      </c>
      <c r="BT49" s="101">
        <v>266622.86</v>
      </c>
      <c r="BU49" s="76"/>
      <c r="BV49" s="85">
        <f aca="true" t="shared" si="15" ref="BV49:BX50">D49+G49+J49+M49+P49+S49+V49+Y49+AB49+AE49+AH49+AK49+AN49+AQ49+AT49+AW49+AZ49+BC49+BF49+BI49+BL49+BO49+BR49</f>
        <v>266622.86</v>
      </c>
      <c r="BW49" s="77">
        <f t="shared" si="15"/>
        <v>0</v>
      </c>
      <c r="BX49" s="79">
        <f t="shared" si="15"/>
        <v>266622.86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4153.9400000000005</v>
      </c>
      <c r="BS50" s="89">
        <v>0</v>
      </c>
      <c r="BT50" s="101">
        <v>1165.32</v>
      </c>
      <c r="BU50" s="76"/>
      <c r="BV50" s="85">
        <f t="shared" si="15"/>
        <v>4153.9400000000005</v>
      </c>
      <c r="BW50" s="77">
        <f t="shared" si="15"/>
        <v>0</v>
      </c>
      <c r="BX50" s="79">
        <f t="shared" si="15"/>
        <v>1165.32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270776.8</v>
      </c>
      <c r="BS51" s="78">
        <f>BS49+BS50</f>
        <v>0</v>
      </c>
      <c r="BT51" s="77">
        <f>BT49+BT50</f>
        <v>267788.18</v>
      </c>
      <c r="BU51" s="85"/>
      <c r="BV51" s="85">
        <f>BV49+BV50</f>
        <v>270776.8</v>
      </c>
      <c r="BW51" s="77">
        <f>BW49+BW50</f>
        <v>0</v>
      </c>
      <c r="BX51" s="95">
        <f>BX49+BX50</f>
        <v>267788.18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919422.9099999999</v>
      </c>
      <c r="E53" s="86">
        <f t="shared" si="18"/>
        <v>37578.42</v>
      </c>
      <c r="F53" s="86">
        <f t="shared" si="18"/>
        <v>902536.7799999998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30709.549999999996</v>
      </c>
      <c r="K53" s="86">
        <f t="shared" si="18"/>
        <v>712.85</v>
      </c>
      <c r="L53" s="86">
        <f t="shared" si="18"/>
        <v>30341.889999999996</v>
      </c>
      <c r="M53" s="86">
        <f t="shared" si="18"/>
        <v>138891.5</v>
      </c>
      <c r="N53" s="86">
        <f t="shared" si="18"/>
        <v>0</v>
      </c>
      <c r="O53" s="86">
        <f t="shared" si="18"/>
        <v>145779.27</v>
      </c>
      <c r="P53" s="86">
        <f t="shared" si="18"/>
        <v>25066.83</v>
      </c>
      <c r="Q53" s="86">
        <f t="shared" si="18"/>
        <v>0</v>
      </c>
      <c r="R53" s="86">
        <f t="shared" si="18"/>
        <v>28473.1</v>
      </c>
      <c r="S53" s="86">
        <f t="shared" si="18"/>
        <v>14818.18</v>
      </c>
      <c r="T53" s="86">
        <f t="shared" si="18"/>
        <v>0</v>
      </c>
      <c r="U53" s="86">
        <f t="shared" si="18"/>
        <v>11529.82</v>
      </c>
      <c r="V53" s="86">
        <f t="shared" si="18"/>
        <v>90314.01999999999</v>
      </c>
      <c r="W53" s="86">
        <f t="shared" si="18"/>
        <v>11500.94</v>
      </c>
      <c r="X53" s="86">
        <f t="shared" si="18"/>
        <v>119010.85</v>
      </c>
      <c r="Y53" s="86">
        <f t="shared" si="18"/>
        <v>6941.8</v>
      </c>
      <c r="Z53" s="86">
        <f t="shared" si="18"/>
        <v>0</v>
      </c>
      <c r="AA53" s="86">
        <f t="shared" si="18"/>
        <v>22685.5</v>
      </c>
      <c r="AB53" s="86">
        <f t="shared" si="18"/>
        <v>324692.20999999996</v>
      </c>
      <c r="AC53" s="86">
        <f t="shared" si="18"/>
        <v>45818.990000000005</v>
      </c>
      <c r="AD53" s="86">
        <f t="shared" si="18"/>
        <v>336777</v>
      </c>
      <c r="AE53" s="86">
        <f t="shared" si="18"/>
        <v>303567.94999999995</v>
      </c>
      <c r="AF53" s="86">
        <f t="shared" si="18"/>
        <v>115236.51000000002</v>
      </c>
      <c r="AG53" s="86">
        <f t="shared" si="18"/>
        <v>393705.19</v>
      </c>
      <c r="AH53" s="86">
        <f t="shared" si="18"/>
        <v>4587.34</v>
      </c>
      <c r="AI53" s="86">
        <f t="shared" si="18"/>
        <v>0</v>
      </c>
      <c r="AJ53" s="86">
        <f aca="true" t="shared" si="19" ref="AJ53:BT53">AJ20+AJ28+AJ35+AJ42+AJ46+AJ51</f>
        <v>6014.76</v>
      </c>
      <c r="AK53" s="86">
        <f t="shared" si="19"/>
        <v>31880.29</v>
      </c>
      <c r="AL53" s="86">
        <f t="shared" si="19"/>
        <v>0</v>
      </c>
      <c r="AM53" s="86">
        <f t="shared" si="19"/>
        <v>26366.88</v>
      </c>
      <c r="AN53" s="86">
        <f t="shared" si="19"/>
        <v>300</v>
      </c>
      <c r="AO53" s="86">
        <f t="shared" si="19"/>
        <v>0</v>
      </c>
      <c r="AP53" s="86">
        <f t="shared" si="19"/>
        <v>335.75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6000</v>
      </c>
      <c r="AX53" s="86">
        <f t="shared" si="19"/>
        <v>0</v>
      </c>
      <c r="AY53" s="86">
        <f t="shared" si="19"/>
        <v>6000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155597.45</v>
      </c>
      <c r="BD53" s="86">
        <f t="shared" si="19"/>
        <v>0</v>
      </c>
      <c r="BE53" s="86">
        <f t="shared" si="19"/>
        <v>126764.03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270776.8</v>
      </c>
      <c r="BS53" s="86">
        <f t="shared" si="19"/>
        <v>0</v>
      </c>
      <c r="BT53" s="86">
        <f t="shared" si="19"/>
        <v>267788.18</v>
      </c>
      <c r="BU53" s="86">
        <f>BU8</f>
        <v>0</v>
      </c>
      <c r="BV53" s="102">
        <f>BV8+BV20+BV28+BV35+BV42+BV46+BV51</f>
        <v>2323566.83</v>
      </c>
      <c r="BW53" s="87">
        <f>BW20+BW28+BW35+BW42+BW46+BW51</f>
        <v>210847.71000000002</v>
      </c>
      <c r="BX53" s="87">
        <f>BX20+BX28+BX35+BX42+BX46+BX51</f>
        <v>2424109.0000000005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1018504.8300000001</v>
      </c>
      <c r="BW54" s="93"/>
      <c r="BX54" s="94">
        <f>IF((Spese_Rendiconto_2021!BX53-Entrate_Rendiconto_2021!E58)&lt;0,Entrate_Rendiconto_2021!E58-Spese_Rendiconto_2021!BX53,0)</f>
        <v>1782214.359999999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2022-06-06T10:07:35Z</dcterms:modified>
  <cp:category/>
  <cp:version/>
  <cp:contentType/>
  <cp:contentStatus/>
</cp:coreProperties>
</file>