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3" activeTab="3"/>
  </bookViews>
  <sheets>
    <sheet name="Entrate_Bilancio_Anno0" sheetId="1" state="hidden" r:id="rId1"/>
    <sheet name="Entrate_Bilancio_Anno1" sheetId="2" state="hidden" r:id="rId2"/>
    <sheet name="Entrate_Bilancio_Anno2" sheetId="3" state="hidden" r:id="rId3"/>
    <sheet name="Entrate_Rendiconto_2017" sheetId="4" r:id="rId4"/>
    <sheet name="Spese_Bilancio_Anno0" sheetId="5" state="hidden" r:id="rId5"/>
    <sheet name="Spese_Bilancio_Anno1" sheetId="6" state="hidden" r:id="rId6"/>
    <sheet name="Spese_Bilancio_Anno2" sheetId="7" state="hidden" r:id="rId7"/>
    <sheet name="Spese_Rendiconto_2017" sheetId="8" r:id="rId8"/>
  </sheets>
  <definedNames>
    <definedName name="_xlnm.Print_Area" localSheetId="0">'Entrate_Bilancio_Anno0'!$B$1:$E$58</definedName>
    <definedName name="_xlnm.Print_Area" localSheetId="1">'Entrate_Bilancio_Anno1'!$B$1:$E$58</definedName>
    <definedName name="_xlnm.Print_Area" localSheetId="2">'Entrate_Bilancio_Anno2'!$B$1:$E$58</definedName>
    <definedName name="_xlnm.Print_Area" localSheetId="3">'Entrate_Rendiconto_2017'!$B$1:$E$59</definedName>
    <definedName name="_xlnm.Print_Area" localSheetId="4">'Spese_Bilancio_Anno0'!$B$1:$BX$53</definedName>
    <definedName name="_xlnm.Print_Area" localSheetId="5">'Spese_Bilancio_Anno1'!$B$1:$BX$53</definedName>
    <definedName name="_xlnm.Print_Area" localSheetId="6">'Spese_Bilancio_Anno2'!$B$1:$BX$53</definedName>
    <definedName name="_xlnm.Print_Area" localSheetId="7">'Spese_Rendiconto_2017'!$B$1:$BX$54</definedName>
    <definedName name="_xlnm.Print_Titles" localSheetId="4">'Spese_Bilancio_Anno0'!$B:$C</definedName>
    <definedName name="_xlnm.Print_Titles" localSheetId="5">'Spese_Bilancio_Anno1'!$B:$C</definedName>
    <definedName name="_xlnm.Print_Titles" localSheetId="6">'Spese_Bilancio_Anno2'!$B:$C</definedName>
    <definedName name="_xlnm.Print_Titles" localSheetId="7">'Spese_Rendiconto_2017'!$B:$C</definedName>
  </definedNames>
  <calcPr fullCalcOnLoad="1"/>
</workbook>
</file>

<file path=xl/sharedStrings.xml><?xml version="1.0" encoding="utf-8"?>
<sst xmlns="http://schemas.openxmlformats.org/spreadsheetml/2006/main" count="870" uniqueCount="149">
  <si>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</si>
  <si>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</si>
  <si>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</si>
  <si>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</si>
  <si>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</si>
  <si>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</si>
  <si>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</si>
  <si>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</si>
  <si>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</si>
  <si>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</si>
  <si>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</si>
  <si>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</si>
  <si>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</si>
  <si>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</si>
  <si>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</si>
  <si>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</si>
  <si>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</si>
  <si>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</si>
  <si>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</si>
  <si>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</si>
  <si>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</si>
  <si>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</si>
  <si>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</si>
  <si>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</si>
  <si>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</si>
  <si>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</si>
  <si>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</si>
  <si>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</si>
  <si>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</si>
  <si>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</si>
  <si>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</si>
  <si>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</si>
  <si>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</si>
  <si>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</si>
  <si>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</si>
  <si>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</si>
  <si>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</si>
  <si>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</si>
  <si>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</si>
  <si>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</si>
  <si>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</si>
  <si>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</si>
  <si>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</si>
  <si>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</si>
  <si>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</si>
  <si>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</si>
  <si>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</si>
  <si>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</si>
  <si>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</si>
  <si>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</si>
  <si>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</si>
  <si>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</si>
  <si>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</si>
  <si>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</si>
  <si>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</si>
  <si>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</si>
  <si>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</si>
  <si>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</si>
  <si>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</si>
  <si>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</si>
  <si>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</si>
  <si>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</si>
  <si>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</si>
  <si>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</si>
  <si>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</si>
  <si>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</si>
  <si>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</si>
  <si>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</si>
  <si>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</si>
  <si>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</si>
  <si>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</si>
  <si>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</si>
  <si>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</si>
  <si>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</si>
  <si>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</si>
  <si>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</si>
  <si>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</si>
  <si>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</si>
  <si>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</si>
  <si>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</si>
  <si>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</si>
  <si>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</si>
  <si>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</si>
  <si>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</si>
  <si>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</si>
  <si>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</si>
  <si>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</si>
  <si>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</si>
  <si>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</si>
  <si>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</si>
  <si>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</si>
  <si>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</si>
  <si>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</si>
  <si>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</si>
  <si>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</si>
  <si>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</si>
  <si>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</si>
  <si>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</si>
  <si>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</si>
  <si>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</si>
  <si>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</si>
  <si>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</si>
  <si>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</si>
  <si>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</si>
  <si>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</si>
  <si>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</si>
  <si>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</si>
  <si>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</si>
  <si>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</si>
  <si>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</si>
  <si>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</si>
  <si>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</si>
  <si>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</si>
  <si>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</si>
  <si>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</si>
  <si>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</si>
  <si>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</si>
  <si>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</si>
  <si>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</si>
  <si>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</si>
  <si>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</si>
  <si>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</si>
  <si>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</si>
  <si>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</si>
  <si>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</si>
  <si>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</si>
  <si>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</si>
  <si>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</si>
  <si>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</si>
  <si>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</si>
  <si>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</si>
  <si>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</si>
  <si>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</si>
  <si>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</si>
  <si>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</si>
  <si>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</si>
  <si>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</si>
  <si>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</si>
  <si>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</si>
  <si>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</si>
  <si>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</si>
  <si>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</si>
  <si>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previsionali anno .....................…</t>
  </si>
  <si>
    <t>(**)</t>
  </si>
  <si>
    <t>(*)</t>
  </si>
  <si>
    <t>DISAVANZO FORMATOSI NELL'ESERCIZIO 
(Totale generale delle spese di competenza -Totale generale delle entrate di competenza)</t>
  </si>
  <si>
    <t>Dati previsionali anno …...............</t>
  </si>
  <si>
    <t>AVANZO FORMATOSI NELL'ESERCIZIO/FONDO DI CASSA 
(Totale generale delle entrate - Totale generale delle spese)</t>
  </si>
  <si>
    <t>Dati di rendiconto anno 2017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</si>
</sst>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148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90711.64</v>
      </c>
      <c r="E5" s="38"/>
    </row>
    <row r="6" spans="2:5" ht="15">
      <c r="B6" s="8"/>
      <c r="C6" s="5" t="s">
        <v>5</v>
      </c>
      <c r="D6" s="39">
        <v>188099.99</v>
      </c>
      <c r="E6" s="40"/>
    </row>
    <row r="7" spans="2:5" ht="15">
      <c r="B7" s="8"/>
      <c r="C7" s="5" t="s">
        <v>6</v>
      </c>
      <c r="D7" s="39">
        <v>414275</v>
      </c>
      <c r="E7" s="40"/>
    </row>
    <row r="8" spans="2:5" ht="15.75" thickBot="1">
      <c r="B8" s="9"/>
      <c r="C8" s="6" t="s">
        <v>7</v>
      </c>
      <c r="D8" s="41"/>
      <c r="E8" s="42">
        <v>2511398.28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3885661.2300000004</v>
      </c>
      <c r="E10" s="45">
        <v>3962601.6199999996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0</v>
      </c>
      <c r="E13" s="45">
        <v>0</v>
      </c>
    </row>
    <row r="14" spans="2:5" ht="15">
      <c r="B14" s="13">
        <v>10301</v>
      </c>
      <c r="C14" s="54" t="s">
        <v>11</v>
      </c>
      <c r="D14" s="39">
        <v>1074960</v>
      </c>
      <c r="E14" s="45">
        <v>1137569.31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4960621.23</v>
      </c>
      <c r="E16" s="51">
        <f>E10+E11+E12+E13+E14+E15</f>
        <v>5100170.93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102025.03</v>
      </c>
      <c r="E18" s="45">
        <v>80193.01999999999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>
        <v>0</v>
      </c>
      <c r="E20" s="59">
        <v>0</v>
      </c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>
        <v>285.23</v>
      </c>
      <c r="E22" s="50">
        <v>1885.23</v>
      </c>
    </row>
    <row r="23" spans="2:5" ht="15.75" thickBot="1">
      <c r="B23" s="16">
        <v>20000</v>
      </c>
      <c r="C23" s="15" t="s">
        <v>24</v>
      </c>
      <c r="D23" s="48">
        <f>D18+D19+D20+D21+D22</f>
        <v>102310.26</v>
      </c>
      <c r="E23" s="51">
        <f>E18+E19+E20+E21+E22</f>
        <v>82078.24999999999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632733.8000000002</v>
      </c>
      <c r="E25" s="45">
        <v>642993.7999999999</v>
      </c>
    </row>
    <row r="26" spans="2:5" ht="15">
      <c r="B26" s="13">
        <v>30200</v>
      </c>
      <c r="C26" s="54" t="s">
        <v>28</v>
      </c>
      <c r="D26" s="39">
        <v>88124.5</v>
      </c>
      <c r="E26" s="45">
        <v>89775.46</v>
      </c>
    </row>
    <row r="27" spans="2:5" ht="15">
      <c r="B27" s="13">
        <v>30300</v>
      </c>
      <c r="C27" s="54" t="s">
        <v>29</v>
      </c>
      <c r="D27" s="39">
        <v>7503.33</v>
      </c>
      <c r="E27" s="45">
        <v>7505.47</v>
      </c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56794.020000000004</v>
      </c>
      <c r="E29" s="50">
        <v>56116.03999999999</v>
      </c>
    </row>
    <row r="30" spans="2:5" ht="15.75" thickBot="1">
      <c r="B30" s="16">
        <v>30000</v>
      </c>
      <c r="C30" s="15" t="s">
        <v>32</v>
      </c>
      <c r="D30" s="48">
        <f>D25+D26+D27+D28+D29</f>
        <v>785155.6500000001</v>
      </c>
      <c r="E30" s="51">
        <f>E25+E26+E27+E28+E29</f>
        <v>796390.7699999999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>
        <v>0</v>
      </c>
      <c r="E34" s="45">
        <v>0</v>
      </c>
    </row>
    <row r="35" spans="2:5" ht="15">
      <c r="B35" s="13">
        <v>40400</v>
      </c>
      <c r="C35" s="54" t="s">
        <v>38</v>
      </c>
      <c r="D35" s="39">
        <v>105850</v>
      </c>
      <c r="E35" s="45">
        <v>105850</v>
      </c>
    </row>
    <row r="36" spans="2:5" ht="15">
      <c r="B36" s="13">
        <v>40500</v>
      </c>
      <c r="C36" s="54" t="s">
        <v>39</v>
      </c>
      <c r="D36" s="49">
        <v>371727.99</v>
      </c>
      <c r="E36" s="50">
        <v>380280.0699999999</v>
      </c>
    </row>
    <row r="37" spans="2:5" ht="15.75" thickBot="1">
      <c r="B37" s="16">
        <v>40000</v>
      </c>
      <c r="C37" s="15" t="s">
        <v>40</v>
      </c>
      <c r="D37" s="48">
        <f>D32+D33+D34+D35+D36</f>
        <v>477577.99</v>
      </c>
      <c r="E37" s="51">
        <f>E32+E33+E34+E35+E36</f>
        <v>486130.0699999999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>
        <v>0</v>
      </c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0</v>
      </c>
      <c r="E51" s="62">
        <v>0</v>
      </c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868446.8199999996</v>
      </c>
      <c r="E54" s="45">
        <v>868446.8199999996</v>
      </c>
    </row>
    <row r="55" spans="2:5" ht="15">
      <c r="B55" s="13">
        <v>90200</v>
      </c>
      <c r="C55" s="54" t="s">
        <v>62</v>
      </c>
      <c r="D55" s="61">
        <v>4965.46</v>
      </c>
      <c r="E55" s="62">
        <v>12549.2</v>
      </c>
    </row>
    <row r="56" spans="2:5" ht="15.75" thickBot="1">
      <c r="B56" s="16">
        <v>90000</v>
      </c>
      <c r="C56" s="15" t="s">
        <v>63</v>
      </c>
      <c r="D56" s="48">
        <f>D54+D55</f>
        <v>873412.2799999996</v>
      </c>
      <c r="E56" s="51">
        <f>E54+E55</f>
        <v>880996.0199999996</v>
      </c>
    </row>
    <row r="57" spans="2:5" ht="16.5" thickBot="1" thickTop="1">
      <c r="B57" s="109" t="s">
        <v>64</v>
      </c>
      <c r="C57" s="110"/>
      <c r="D57" s="52">
        <f>D16+D23+D30+D37+D43+D49+D52+D56</f>
        <v>7199077.41</v>
      </c>
      <c r="E57" s="55">
        <f>E16+E23+E30+E37+E43+E49+E52+E56</f>
        <v>7345766.039999999</v>
      </c>
    </row>
    <row r="58" spans="2:5" ht="16.5" thickBot="1" thickTop="1">
      <c r="B58" s="109" t="s">
        <v>65</v>
      </c>
      <c r="C58" s="110"/>
      <c r="D58" s="52">
        <f>D57+D5+D6+D7+D8</f>
        <v>7892164.04</v>
      </c>
      <c r="E58" s="55">
        <f>E57+E5+E6+E7+E8</f>
        <v>9857164.319999998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IF((Spese_Rendiconto_2017!BV53+Spese_Rendiconto_2017!BW53-Entrate_Rendiconto_2017!D58)&gt;0,Spese_Rendiconto_2017!BV53+Spese_Rendiconto_2017!BW53-Entrate_Rendiconto_2017!D58,0)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 objects="1" scenarios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800121.6900000002</v>
      </c>
      <c r="E10" s="89">
        <v>21838.88</v>
      </c>
      <c r="F10" s="90">
        <v>809037.9900000001</v>
      </c>
      <c r="G10" s="88"/>
      <c r="H10" s="89"/>
      <c r="I10" s="90"/>
      <c r="J10" s="97">
        <v>209516.53</v>
      </c>
      <c r="K10" s="89">
        <v>0</v>
      </c>
      <c r="L10" s="101">
        <v>209516.53000000003</v>
      </c>
      <c r="M10" s="91">
        <v>39078.68</v>
      </c>
      <c r="N10" s="89">
        <v>0</v>
      </c>
      <c r="O10" s="90">
        <v>39078.68000000001</v>
      </c>
      <c r="P10" s="91">
        <v>49028.39</v>
      </c>
      <c r="Q10" s="89">
        <v>0</v>
      </c>
      <c r="R10" s="90">
        <v>49028.38999999999</v>
      </c>
      <c r="S10" s="91"/>
      <c r="T10" s="89"/>
      <c r="U10" s="90"/>
      <c r="V10" s="91"/>
      <c r="W10" s="89"/>
      <c r="X10" s="90"/>
      <c r="Y10" s="91">
        <v>79774</v>
      </c>
      <c r="Z10" s="89">
        <v>0</v>
      </c>
      <c r="AA10" s="90">
        <v>79774</v>
      </c>
      <c r="AB10" s="91">
        <v>27889.800000000003</v>
      </c>
      <c r="AC10" s="89">
        <v>0</v>
      </c>
      <c r="AD10" s="90">
        <v>27889.800000000003</v>
      </c>
      <c r="AE10" s="91">
        <v>103821.21</v>
      </c>
      <c r="AF10" s="89">
        <v>0</v>
      </c>
      <c r="AG10" s="90">
        <v>103821.21</v>
      </c>
      <c r="AH10" s="91"/>
      <c r="AI10" s="89"/>
      <c r="AJ10" s="90"/>
      <c r="AK10" s="91">
        <v>25046.239999999998</v>
      </c>
      <c r="AL10" s="89">
        <v>0</v>
      </c>
      <c r="AM10" s="90">
        <v>25046.239999999994</v>
      </c>
      <c r="AN10" s="91"/>
      <c r="AO10" s="89"/>
      <c r="AP10" s="90"/>
      <c r="AQ10" s="91">
        <v>52151.22</v>
      </c>
      <c r="AR10" s="89">
        <v>0</v>
      </c>
      <c r="AS10" s="90">
        <v>52151.22</v>
      </c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1386427.76</v>
      </c>
      <c r="BW10" s="77">
        <f aca="true" t="shared" si="1" ref="BW10:BW19">E10+H10+K10+N10+Q10+T10+W10+Z10+AC10+AF10+AI10+AL10+AO10+AR10+AU10+AX10+BA10+BD10+BG10+BJ10+BM10+BP10+BS10</f>
        <v>21838.88</v>
      </c>
      <c r="BX10" s="79">
        <f aca="true" t="shared" si="2" ref="BX10:BX19">F10+I10+L10+O10+R10+U10+X10+AA10+AD10+AG10+AJ10+AM10+AP10+AS10+AV10+AY10+BB10+BE10+BH10+BK10+BN10+BQ10+BT10</f>
        <v>1395344.06</v>
      </c>
    </row>
    <row r="11" spans="2:76" ht="15">
      <c r="B11" s="13">
        <v>102</v>
      </c>
      <c r="C11" s="25" t="s">
        <v>92</v>
      </c>
      <c r="D11" s="88">
        <v>59080.71000000001</v>
      </c>
      <c r="E11" s="89">
        <v>9949.17</v>
      </c>
      <c r="F11" s="90">
        <v>58782.46000000001</v>
      </c>
      <c r="G11" s="88"/>
      <c r="H11" s="89"/>
      <c r="I11" s="90"/>
      <c r="J11" s="97">
        <v>14081.07</v>
      </c>
      <c r="K11" s="89">
        <v>0</v>
      </c>
      <c r="L11" s="101">
        <v>14081.07</v>
      </c>
      <c r="M11" s="91">
        <v>2193.15</v>
      </c>
      <c r="N11" s="89">
        <v>0</v>
      </c>
      <c r="O11" s="90">
        <v>2193.15</v>
      </c>
      <c r="P11" s="91">
        <v>2454.86</v>
      </c>
      <c r="Q11" s="89">
        <v>0</v>
      </c>
      <c r="R11" s="90">
        <v>2454.859999999999</v>
      </c>
      <c r="S11" s="91"/>
      <c r="T11" s="89"/>
      <c r="U11" s="90"/>
      <c r="V11" s="91"/>
      <c r="W11" s="89"/>
      <c r="X11" s="90"/>
      <c r="Y11" s="91">
        <v>5368.36</v>
      </c>
      <c r="Z11" s="89">
        <v>0</v>
      </c>
      <c r="AA11" s="90">
        <v>5368.3600000000015</v>
      </c>
      <c r="AB11" s="91">
        <v>9657.3</v>
      </c>
      <c r="AC11" s="89">
        <v>0</v>
      </c>
      <c r="AD11" s="90">
        <v>9657.3</v>
      </c>
      <c r="AE11" s="91">
        <v>4778.91</v>
      </c>
      <c r="AF11" s="89">
        <v>0</v>
      </c>
      <c r="AG11" s="90">
        <v>4778.910000000001</v>
      </c>
      <c r="AH11" s="91"/>
      <c r="AI11" s="89"/>
      <c r="AJ11" s="90"/>
      <c r="AK11" s="91">
        <v>1605.58</v>
      </c>
      <c r="AL11" s="89">
        <v>0</v>
      </c>
      <c r="AM11" s="90">
        <v>1605.58</v>
      </c>
      <c r="AN11" s="91"/>
      <c r="AO11" s="89"/>
      <c r="AP11" s="90"/>
      <c r="AQ11" s="91">
        <v>3319.09</v>
      </c>
      <c r="AR11" s="89">
        <v>0</v>
      </c>
      <c r="AS11" s="90">
        <v>3319.0899999999992</v>
      </c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102539.03</v>
      </c>
      <c r="BW11" s="77">
        <f t="shared" si="1"/>
        <v>9949.17</v>
      </c>
      <c r="BX11" s="79">
        <f t="shared" si="2"/>
        <v>102240.78</v>
      </c>
    </row>
    <row r="12" spans="2:76" ht="15">
      <c r="B12" s="13">
        <v>103</v>
      </c>
      <c r="C12" s="25" t="s">
        <v>93</v>
      </c>
      <c r="D12" s="88">
        <v>418704.76000000007</v>
      </c>
      <c r="E12" s="89">
        <v>80</v>
      </c>
      <c r="F12" s="90">
        <v>436069.81</v>
      </c>
      <c r="G12" s="88"/>
      <c r="H12" s="89"/>
      <c r="I12" s="90"/>
      <c r="J12" s="97">
        <v>22984.109999999997</v>
      </c>
      <c r="K12" s="89">
        <v>0</v>
      </c>
      <c r="L12" s="101">
        <v>26031.959999999995</v>
      </c>
      <c r="M12" s="91">
        <v>683260.34</v>
      </c>
      <c r="N12" s="89">
        <v>0</v>
      </c>
      <c r="O12" s="90">
        <v>664370.29</v>
      </c>
      <c r="P12" s="91">
        <v>35914.11</v>
      </c>
      <c r="Q12" s="89">
        <v>0</v>
      </c>
      <c r="R12" s="90">
        <v>34776.25</v>
      </c>
      <c r="S12" s="91">
        <v>28088.47</v>
      </c>
      <c r="T12" s="89">
        <v>0</v>
      </c>
      <c r="U12" s="90">
        <v>33299.009999999995</v>
      </c>
      <c r="V12" s="91"/>
      <c r="W12" s="89"/>
      <c r="X12" s="90"/>
      <c r="Y12" s="91">
        <v>7377.12</v>
      </c>
      <c r="Z12" s="89">
        <v>0</v>
      </c>
      <c r="AA12" s="90">
        <v>4613.13</v>
      </c>
      <c r="AB12" s="91">
        <v>1458639.84</v>
      </c>
      <c r="AC12" s="89">
        <v>0</v>
      </c>
      <c r="AD12" s="90">
        <v>1655443.6299999997</v>
      </c>
      <c r="AE12" s="91">
        <v>281313.45999999996</v>
      </c>
      <c r="AF12" s="89">
        <v>0</v>
      </c>
      <c r="AG12" s="90">
        <v>325304.93</v>
      </c>
      <c r="AH12" s="91">
        <v>6194.34</v>
      </c>
      <c r="AI12" s="89">
        <v>0</v>
      </c>
      <c r="AJ12" s="90">
        <v>5133.6900000000005</v>
      </c>
      <c r="AK12" s="91">
        <v>108775.34</v>
      </c>
      <c r="AL12" s="89">
        <v>0</v>
      </c>
      <c r="AM12" s="90">
        <v>108082.99</v>
      </c>
      <c r="AN12" s="91">
        <v>7689.540000000001</v>
      </c>
      <c r="AO12" s="89">
        <v>0</v>
      </c>
      <c r="AP12" s="90">
        <v>7403.9</v>
      </c>
      <c r="AQ12" s="91">
        <v>25066.38</v>
      </c>
      <c r="AR12" s="89">
        <v>0</v>
      </c>
      <c r="AS12" s="90">
        <v>20334.66</v>
      </c>
      <c r="AT12" s="91">
        <v>16260</v>
      </c>
      <c r="AU12" s="89">
        <v>0</v>
      </c>
      <c r="AV12" s="90">
        <v>12596.79</v>
      </c>
      <c r="AW12" s="91"/>
      <c r="AX12" s="89"/>
      <c r="AY12" s="90"/>
      <c r="AZ12" s="91">
        <v>2600</v>
      </c>
      <c r="BA12" s="89">
        <v>0</v>
      </c>
      <c r="BB12" s="90">
        <v>0</v>
      </c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3102867.8099999996</v>
      </c>
      <c r="BW12" s="77">
        <f t="shared" si="1"/>
        <v>80</v>
      </c>
      <c r="BX12" s="79">
        <f t="shared" si="2"/>
        <v>3333461.04</v>
      </c>
    </row>
    <row r="13" spans="2:76" ht="15">
      <c r="B13" s="13">
        <v>104</v>
      </c>
      <c r="C13" s="25" t="s">
        <v>19</v>
      </c>
      <c r="D13" s="88">
        <v>65624.70999999999</v>
      </c>
      <c r="E13" s="89">
        <v>0</v>
      </c>
      <c r="F13" s="90">
        <v>89437.47</v>
      </c>
      <c r="G13" s="88"/>
      <c r="H13" s="89"/>
      <c r="I13" s="90"/>
      <c r="J13" s="97">
        <v>0</v>
      </c>
      <c r="K13" s="89">
        <v>0</v>
      </c>
      <c r="L13" s="101">
        <v>0</v>
      </c>
      <c r="M13" s="91">
        <v>130210.51999999999</v>
      </c>
      <c r="N13" s="89">
        <v>0</v>
      </c>
      <c r="O13" s="90">
        <v>107025.10999999999</v>
      </c>
      <c r="P13" s="91">
        <v>10500</v>
      </c>
      <c r="Q13" s="89">
        <v>0</v>
      </c>
      <c r="R13" s="90">
        <v>9000</v>
      </c>
      <c r="S13" s="91">
        <v>34720</v>
      </c>
      <c r="T13" s="89">
        <v>0</v>
      </c>
      <c r="U13" s="90">
        <v>34477.78</v>
      </c>
      <c r="V13" s="91"/>
      <c r="W13" s="89"/>
      <c r="X13" s="90"/>
      <c r="Y13" s="91"/>
      <c r="Z13" s="89"/>
      <c r="AA13" s="90"/>
      <c r="AB13" s="91">
        <v>118834.47</v>
      </c>
      <c r="AC13" s="89">
        <v>0</v>
      </c>
      <c r="AD13" s="90">
        <v>105016.5</v>
      </c>
      <c r="AE13" s="91">
        <v>0</v>
      </c>
      <c r="AF13" s="89">
        <v>0</v>
      </c>
      <c r="AG13" s="90">
        <v>0</v>
      </c>
      <c r="AH13" s="91">
        <v>24000</v>
      </c>
      <c r="AI13" s="89">
        <v>0</v>
      </c>
      <c r="AJ13" s="90">
        <v>14200</v>
      </c>
      <c r="AK13" s="91">
        <v>427986.7</v>
      </c>
      <c r="AL13" s="89">
        <v>0</v>
      </c>
      <c r="AM13" s="90">
        <v>419914.75</v>
      </c>
      <c r="AN13" s="91">
        <v>1500</v>
      </c>
      <c r="AO13" s="89">
        <v>0</v>
      </c>
      <c r="AP13" s="90">
        <v>1500</v>
      </c>
      <c r="AQ13" s="91">
        <v>1000</v>
      </c>
      <c r="AR13" s="89">
        <v>0</v>
      </c>
      <c r="AS13" s="90">
        <v>1000</v>
      </c>
      <c r="AT13" s="91">
        <v>9817.880000000001</v>
      </c>
      <c r="AU13" s="89">
        <v>0</v>
      </c>
      <c r="AV13" s="90">
        <v>7309.96</v>
      </c>
      <c r="AW13" s="97">
        <v>1000</v>
      </c>
      <c r="AX13" s="89">
        <v>0</v>
      </c>
      <c r="AY13" s="101">
        <v>2000</v>
      </c>
      <c r="AZ13" s="91">
        <v>0</v>
      </c>
      <c r="BA13" s="89">
        <v>0</v>
      </c>
      <c r="BB13" s="90">
        <v>0</v>
      </c>
      <c r="BC13" s="97"/>
      <c r="BD13" s="89"/>
      <c r="BE13" s="101"/>
      <c r="BF13" s="91"/>
      <c r="BG13" s="89"/>
      <c r="BH13" s="90"/>
      <c r="BI13" s="91">
        <v>0</v>
      </c>
      <c r="BJ13" s="89">
        <v>0</v>
      </c>
      <c r="BK13" s="90">
        <v>0</v>
      </c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825194.2799999999</v>
      </c>
      <c r="BW13" s="77">
        <f t="shared" si="1"/>
        <v>0</v>
      </c>
      <c r="BX13" s="79">
        <f t="shared" si="2"/>
        <v>790881.57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>
        <v>0</v>
      </c>
      <c r="E16" s="89">
        <v>0</v>
      </c>
      <c r="F16" s="90">
        <v>0</v>
      </c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76475.88</v>
      </c>
      <c r="BM16" s="89">
        <v>0</v>
      </c>
      <c r="BN16" s="90">
        <v>76475.88</v>
      </c>
      <c r="BO16" s="91"/>
      <c r="BP16" s="89"/>
      <c r="BQ16" s="90"/>
      <c r="BR16" s="97"/>
      <c r="BS16" s="89"/>
      <c r="BT16" s="101"/>
      <c r="BU16" s="76"/>
      <c r="BV16" s="85">
        <f t="shared" si="0"/>
        <v>76475.88</v>
      </c>
      <c r="BW16" s="77">
        <f t="shared" si="1"/>
        <v>0</v>
      </c>
      <c r="BX16" s="79">
        <f t="shared" si="2"/>
        <v>76475.88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8049.92</v>
      </c>
      <c r="E18" s="89">
        <v>0</v>
      </c>
      <c r="F18" s="90">
        <v>4009.9799999999996</v>
      </c>
      <c r="G18" s="88"/>
      <c r="H18" s="89"/>
      <c r="I18" s="90"/>
      <c r="J18" s="97">
        <v>299.57</v>
      </c>
      <c r="K18" s="89">
        <v>0</v>
      </c>
      <c r="L18" s="101">
        <v>299.57</v>
      </c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8349.49</v>
      </c>
      <c r="BW18" s="77">
        <f t="shared" si="1"/>
        <v>0</v>
      </c>
      <c r="BX18" s="79">
        <f t="shared" si="2"/>
        <v>4309.549999999999</v>
      </c>
    </row>
    <row r="19" spans="2:76" ht="15">
      <c r="B19" s="13">
        <v>110</v>
      </c>
      <c r="C19" s="25" t="s">
        <v>98</v>
      </c>
      <c r="D19" s="88">
        <v>108989.59000000001</v>
      </c>
      <c r="E19" s="89">
        <v>0</v>
      </c>
      <c r="F19" s="90">
        <v>109583.01000000001</v>
      </c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>
        <v>0</v>
      </c>
      <c r="AR19" s="89">
        <v>0</v>
      </c>
      <c r="AS19" s="101">
        <v>0</v>
      </c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0</v>
      </c>
      <c r="BJ19" s="89">
        <v>0</v>
      </c>
      <c r="BK19" s="101">
        <v>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108989.59000000001</v>
      </c>
      <c r="BW19" s="77">
        <f t="shared" si="1"/>
        <v>0</v>
      </c>
      <c r="BX19" s="79">
        <f t="shared" si="2"/>
        <v>109583.01000000001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1460571.3800000001</v>
      </c>
      <c r="E20" s="78">
        <f t="shared" si="3"/>
        <v>31868.050000000003</v>
      </c>
      <c r="F20" s="79">
        <f t="shared" si="3"/>
        <v>1506920.72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246881.28</v>
      </c>
      <c r="K20" s="78">
        <f t="shared" si="3"/>
        <v>0</v>
      </c>
      <c r="L20" s="77">
        <f t="shared" si="3"/>
        <v>249929.13000000003</v>
      </c>
      <c r="M20" s="98">
        <f t="shared" si="3"/>
        <v>854742.69</v>
      </c>
      <c r="N20" s="78">
        <f t="shared" si="3"/>
        <v>0</v>
      </c>
      <c r="O20" s="77">
        <f t="shared" si="3"/>
        <v>812667.23</v>
      </c>
      <c r="P20" s="98">
        <f t="shared" si="3"/>
        <v>97897.36</v>
      </c>
      <c r="Q20" s="78">
        <f t="shared" si="3"/>
        <v>0</v>
      </c>
      <c r="R20" s="77">
        <f t="shared" si="3"/>
        <v>95259.5</v>
      </c>
      <c r="S20" s="98">
        <f t="shared" si="3"/>
        <v>62808.47</v>
      </c>
      <c r="T20" s="78">
        <f t="shared" si="3"/>
        <v>0</v>
      </c>
      <c r="U20" s="77">
        <f t="shared" si="3"/>
        <v>67776.79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92519.48</v>
      </c>
      <c r="Z20" s="78">
        <f t="shared" si="3"/>
        <v>0</v>
      </c>
      <c r="AA20" s="77">
        <f t="shared" si="3"/>
        <v>89755.49</v>
      </c>
      <c r="AB20" s="98">
        <f t="shared" si="3"/>
        <v>1615021.4100000001</v>
      </c>
      <c r="AC20" s="78">
        <f t="shared" si="3"/>
        <v>0</v>
      </c>
      <c r="AD20" s="77">
        <f t="shared" si="3"/>
        <v>1798007.2299999997</v>
      </c>
      <c r="AE20" s="98">
        <f t="shared" si="3"/>
        <v>389913.57999999996</v>
      </c>
      <c r="AF20" s="78">
        <f t="shared" si="3"/>
        <v>0</v>
      </c>
      <c r="AG20" s="77">
        <f t="shared" si="3"/>
        <v>433905.05</v>
      </c>
      <c r="AH20" s="98">
        <f t="shared" si="3"/>
        <v>30194.34</v>
      </c>
      <c r="AI20" s="78">
        <f t="shared" si="3"/>
        <v>0</v>
      </c>
      <c r="AJ20" s="77">
        <f t="shared" si="3"/>
        <v>19333.690000000002</v>
      </c>
      <c r="AK20" s="98">
        <f t="shared" si="3"/>
        <v>563413.86</v>
      </c>
      <c r="AL20" s="78">
        <f t="shared" si="3"/>
        <v>0</v>
      </c>
      <c r="AM20" s="77">
        <f t="shared" si="3"/>
        <v>554649.56</v>
      </c>
      <c r="AN20" s="98">
        <f t="shared" si="3"/>
        <v>9189.54</v>
      </c>
      <c r="AO20" s="78">
        <f t="shared" si="3"/>
        <v>0</v>
      </c>
      <c r="AP20" s="77">
        <f t="shared" si="3"/>
        <v>8903.9</v>
      </c>
      <c r="AQ20" s="98">
        <f t="shared" si="3"/>
        <v>81536.69</v>
      </c>
      <c r="AR20" s="78">
        <f t="shared" si="3"/>
        <v>0</v>
      </c>
      <c r="AS20" s="77">
        <f t="shared" si="3"/>
        <v>76804.97</v>
      </c>
      <c r="AT20" s="98">
        <f t="shared" si="3"/>
        <v>26077.88</v>
      </c>
      <c r="AU20" s="78">
        <f t="shared" si="3"/>
        <v>0</v>
      </c>
      <c r="AV20" s="77">
        <f t="shared" si="3"/>
        <v>19906.75</v>
      </c>
      <c r="AW20" s="98">
        <f t="shared" si="3"/>
        <v>1000</v>
      </c>
      <c r="AX20" s="78">
        <f t="shared" si="3"/>
        <v>0</v>
      </c>
      <c r="AY20" s="77">
        <f t="shared" si="3"/>
        <v>2000</v>
      </c>
      <c r="AZ20" s="98">
        <f t="shared" si="3"/>
        <v>2600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76475.88</v>
      </c>
      <c r="BM20" s="78">
        <f t="shared" si="3"/>
        <v>0</v>
      </c>
      <c r="BN20" s="77">
        <f t="shared" si="3"/>
        <v>76475.88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5610843.84</v>
      </c>
      <c r="BW20" s="77">
        <f>BW10+BW11+BW12+BW13+BW14+BW15+BW16+BW17+BW18+BW19</f>
        <v>31868.050000000003</v>
      </c>
      <c r="BX20" s="95">
        <f>BX10+BX11+BX12+BX13+BX14+BX15+BX16+BX17+BX18+BX19</f>
        <v>5812295.89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51637.45</v>
      </c>
      <c r="E24" s="89">
        <v>0</v>
      </c>
      <c r="F24" s="90">
        <v>61756.86</v>
      </c>
      <c r="G24" s="88"/>
      <c r="H24" s="89"/>
      <c r="I24" s="90"/>
      <c r="J24" s="97">
        <v>29586.129999999997</v>
      </c>
      <c r="K24" s="89">
        <v>0</v>
      </c>
      <c r="L24" s="101">
        <v>25295.44</v>
      </c>
      <c r="M24" s="97">
        <v>266771.00000000006</v>
      </c>
      <c r="N24" s="89">
        <v>20275</v>
      </c>
      <c r="O24" s="101">
        <v>235276.69000000006</v>
      </c>
      <c r="P24" s="97">
        <v>10457.21</v>
      </c>
      <c r="Q24" s="89">
        <v>0</v>
      </c>
      <c r="R24" s="101">
        <v>10461.5</v>
      </c>
      <c r="S24" s="97">
        <v>31038.88</v>
      </c>
      <c r="T24" s="89">
        <v>0</v>
      </c>
      <c r="U24" s="101">
        <v>4750</v>
      </c>
      <c r="V24" s="97"/>
      <c r="W24" s="89"/>
      <c r="X24" s="101"/>
      <c r="Y24" s="97">
        <v>0</v>
      </c>
      <c r="Z24" s="89">
        <v>0</v>
      </c>
      <c r="AA24" s="101">
        <v>37425.76</v>
      </c>
      <c r="AB24" s="97">
        <v>71886.05</v>
      </c>
      <c r="AC24" s="89">
        <v>0</v>
      </c>
      <c r="AD24" s="101">
        <v>51669.38</v>
      </c>
      <c r="AE24" s="97">
        <v>398638.29000000004</v>
      </c>
      <c r="AF24" s="89">
        <v>0</v>
      </c>
      <c r="AG24" s="101">
        <v>289492.49000000005</v>
      </c>
      <c r="AH24" s="97">
        <v>0</v>
      </c>
      <c r="AI24" s="89">
        <v>0</v>
      </c>
      <c r="AJ24" s="101">
        <v>0</v>
      </c>
      <c r="AK24" s="97">
        <v>26168</v>
      </c>
      <c r="AL24" s="89">
        <v>0</v>
      </c>
      <c r="AM24" s="101">
        <v>50305.380000000005</v>
      </c>
      <c r="AN24" s="97"/>
      <c r="AO24" s="89"/>
      <c r="AP24" s="101"/>
      <c r="AQ24" s="97">
        <v>4000</v>
      </c>
      <c r="AR24" s="89">
        <v>0</v>
      </c>
      <c r="AS24" s="101">
        <v>0</v>
      </c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890183.0100000001</v>
      </c>
      <c r="BW24" s="77">
        <f t="shared" si="4"/>
        <v>20275</v>
      </c>
      <c r="BX24" s="79">
        <f t="shared" si="4"/>
        <v>766433.5000000001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>
        <v>0</v>
      </c>
      <c r="N25" s="89">
        <v>0</v>
      </c>
      <c r="O25" s="101">
        <v>2000</v>
      </c>
      <c r="P25" s="97"/>
      <c r="Q25" s="89"/>
      <c r="R25" s="101"/>
      <c r="S25" s="97"/>
      <c r="T25" s="89"/>
      <c r="U25" s="101"/>
      <c r="V25" s="97"/>
      <c r="W25" s="89"/>
      <c r="X25" s="101"/>
      <c r="Y25" s="97">
        <v>0</v>
      </c>
      <c r="Z25" s="89">
        <v>0</v>
      </c>
      <c r="AA25" s="101">
        <v>0</v>
      </c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2000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>
        <v>0</v>
      </c>
      <c r="Q26" s="89">
        <v>0</v>
      </c>
      <c r="R26" s="101">
        <v>0</v>
      </c>
      <c r="S26" s="97"/>
      <c r="T26" s="89"/>
      <c r="U26" s="101"/>
      <c r="V26" s="97"/>
      <c r="W26" s="89"/>
      <c r="X26" s="101"/>
      <c r="Y26" s="97"/>
      <c r="Z26" s="89"/>
      <c r="AA26" s="101"/>
      <c r="AB26" s="97">
        <v>0</v>
      </c>
      <c r="AC26" s="89">
        <v>0</v>
      </c>
      <c r="AD26" s="101">
        <v>0</v>
      </c>
      <c r="AE26" s="97"/>
      <c r="AF26" s="89"/>
      <c r="AG26" s="101"/>
      <c r="AH26" s="97"/>
      <c r="AI26" s="89"/>
      <c r="AJ26" s="101"/>
      <c r="AK26" s="97">
        <v>0</v>
      </c>
      <c r="AL26" s="89">
        <v>0</v>
      </c>
      <c r="AM26" s="101">
        <v>0</v>
      </c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>
        <v>46000</v>
      </c>
      <c r="E27" s="89">
        <v>0</v>
      </c>
      <c r="F27" s="90">
        <v>46000</v>
      </c>
      <c r="G27" s="88"/>
      <c r="H27" s="89"/>
      <c r="I27" s="90"/>
      <c r="J27" s="97"/>
      <c r="K27" s="89"/>
      <c r="L27" s="101"/>
      <c r="M27" s="97">
        <v>2500</v>
      </c>
      <c r="N27" s="89">
        <v>0</v>
      </c>
      <c r="O27" s="101">
        <v>2500</v>
      </c>
      <c r="P27" s="97"/>
      <c r="Q27" s="89"/>
      <c r="R27" s="101"/>
      <c r="S27" s="97">
        <v>145</v>
      </c>
      <c r="T27" s="89">
        <v>0</v>
      </c>
      <c r="U27" s="101">
        <v>145</v>
      </c>
      <c r="V27" s="97"/>
      <c r="W27" s="89"/>
      <c r="X27" s="101"/>
      <c r="Y27" s="97">
        <v>47174.880000000005</v>
      </c>
      <c r="Z27" s="89">
        <v>0</v>
      </c>
      <c r="AA27" s="101">
        <v>47174.880000000005</v>
      </c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95819.88</v>
      </c>
      <c r="BW27" s="77">
        <f t="shared" si="4"/>
        <v>0</v>
      </c>
      <c r="BX27" s="79">
        <f t="shared" si="4"/>
        <v>95819.88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97637.45</v>
      </c>
      <c r="E28" s="78">
        <f t="shared" si="5"/>
        <v>0</v>
      </c>
      <c r="F28" s="79">
        <f t="shared" si="5"/>
        <v>107756.86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29586.129999999997</v>
      </c>
      <c r="K28" s="78">
        <f t="shared" si="5"/>
        <v>0</v>
      </c>
      <c r="L28" s="77">
        <f t="shared" si="5"/>
        <v>25295.44</v>
      </c>
      <c r="M28" s="98">
        <f t="shared" si="5"/>
        <v>269271.00000000006</v>
      </c>
      <c r="N28" s="78">
        <f t="shared" si="5"/>
        <v>20275</v>
      </c>
      <c r="O28" s="77">
        <f t="shared" si="5"/>
        <v>239776.69000000006</v>
      </c>
      <c r="P28" s="98">
        <f t="shared" si="5"/>
        <v>10457.21</v>
      </c>
      <c r="Q28" s="78">
        <f t="shared" si="5"/>
        <v>0</v>
      </c>
      <c r="R28" s="77">
        <f t="shared" si="5"/>
        <v>10461.5</v>
      </c>
      <c r="S28" s="98">
        <f t="shared" si="5"/>
        <v>31183.88</v>
      </c>
      <c r="T28" s="78">
        <f t="shared" si="5"/>
        <v>0</v>
      </c>
      <c r="U28" s="77">
        <f t="shared" si="5"/>
        <v>4895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47174.880000000005</v>
      </c>
      <c r="Z28" s="78">
        <f t="shared" si="5"/>
        <v>0</v>
      </c>
      <c r="AA28" s="77">
        <f t="shared" si="5"/>
        <v>84600.64000000001</v>
      </c>
      <c r="AB28" s="98">
        <f t="shared" si="5"/>
        <v>71886.05</v>
      </c>
      <c r="AC28" s="78">
        <f t="shared" si="5"/>
        <v>0</v>
      </c>
      <c r="AD28" s="77">
        <f t="shared" si="5"/>
        <v>51669.38</v>
      </c>
      <c r="AE28" s="98">
        <f t="shared" si="5"/>
        <v>398638.29000000004</v>
      </c>
      <c r="AF28" s="78">
        <f t="shared" si="5"/>
        <v>0</v>
      </c>
      <c r="AG28" s="77">
        <f t="shared" si="5"/>
        <v>289492.49000000005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26168</v>
      </c>
      <c r="AL28" s="78">
        <f t="shared" si="6"/>
        <v>0</v>
      </c>
      <c r="AM28" s="77">
        <f t="shared" si="6"/>
        <v>50305.380000000005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4000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986002.8900000001</v>
      </c>
      <c r="BW28" s="77">
        <f>BW23+BW24+BW25+BW26+BW27</f>
        <v>20275</v>
      </c>
      <c r="BX28" s="95">
        <f>BX23+BX24+BX25+BX26+BX27</f>
        <v>864253.3800000001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89120.16</v>
      </c>
      <c r="BM40" s="89">
        <v>0</v>
      </c>
      <c r="BN40" s="101">
        <v>89120.16</v>
      </c>
      <c r="BO40" s="97"/>
      <c r="BP40" s="89"/>
      <c r="BQ40" s="101"/>
      <c r="BR40" s="97"/>
      <c r="BS40" s="89"/>
      <c r="BT40" s="101"/>
      <c r="BU40" s="76"/>
      <c r="BV40" s="85">
        <f t="shared" si="10"/>
        <v>89120.16</v>
      </c>
      <c r="BW40" s="77">
        <f t="shared" si="10"/>
        <v>0</v>
      </c>
      <c r="BX40" s="79">
        <f t="shared" si="10"/>
        <v>89120.16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89120.16</v>
      </c>
      <c r="BM42" s="78">
        <f t="shared" si="12"/>
        <v>0</v>
      </c>
      <c r="BN42" s="77">
        <f t="shared" si="12"/>
        <v>89120.16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89120.16</v>
      </c>
      <c r="BW42" s="77">
        <f>BW38+BW39+BW40+BW41</f>
        <v>0</v>
      </c>
      <c r="BX42" s="95">
        <f>BX38+BX39+BX40+BX41</f>
        <v>89120.16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0</v>
      </c>
      <c r="BP45" s="89">
        <v>0</v>
      </c>
      <c r="BQ45" s="101">
        <v>0</v>
      </c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868446.8199999998</v>
      </c>
      <c r="BS49" s="89">
        <v>0</v>
      </c>
      <c r="BT49" s="101">
        <v>889774.1299999999</v>
      </c>
      <c r="BU49" s="76"/>
      <c r="BV49" s="85">
        <f aca="true" t="shared" si="15" ref="BV49:BX50">D49+G49+J49+M49+P49+S49+V49+Y49+AB49+AE49+AH49+AK49+AN49+AQ49+AT49+AW49+AZ49+BC49+BF49+BI49+BL49+BO49+BR49</f>
        <v>868446.8199999998</v>
      </c>
      <c r="BW49" s="77">
        <f t="shared" si="15"/>
        <v>0</v>
      </c>
      <c r="BX49" s="79">
        <f t="shared" si="15"/>
        <v>889774.1299999999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4965.459999999999</v>
      </c>
      <c r="BS50" s="89">
        <v>0</v>
      </c>
      <c r="BT50" s="101">
        <v>4720.459999999999</v>
      </c>
      <c r="BU50" s="76"/>
      <c r="BV50" s="85">
        <f t="shared" si="15"/>
        <v>4965.459999999999</v>
      </c>
      <c r="BW50" s="77">
        <f t="shared" si="15"/>
        <v>0</v>
      </c>
      <c r="BX50" s="79">
        <f t="shared" si="15"/>
        <v>4720.459999999999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873412.2799999998</v>
      </c>
      <c r="BS51" s="78">
        <f>BS49+BS50</f>
        <v>0</v>
      </c>
      <c r="BT51" s="77">
        <f>BT49+BT50</f>
        <v>894494.5899999999</v>
      </c>
      <c r="BU51" s="85"/>
      <c r="BV51" s="85">
        <f>BV49+BV50</f>
        <v>873412.2799999998</v>
      </c>
      <c r="BW51" s="77">
        <f>BW49+BW50</f>
        <v>0</v>
      </c>
      <c r="BX51" s="95">
        <f>BX49+BX50</f>
        <v>894494.5899999999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1558208.83</v>
      </c>
      <c r="E53" s="86">
        <f t="shared" si="18"/>
        <v>31868.050000000003</v>
      </c>
      <c r="F53" s="86">
        <f t="shared" si="18"/>
        <v>1614677.58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276467.41</v>
      </c>
      <c r="K53" s="86">
        <f t="shared" si="18"/>
        <v>0</v>
      </c>
      <c r="L53" s="86">
        <f t="shared" si="18"/>
        <v>275224.57</v>
      </c>
      <c r="M53" s="86">
        <f t="shared" si="18"/>
        <v>1124013.69</v>
      </c>
      <c r="N53" s="86">
        <f t="shared" si="18"/>
        <v>20275</v>
      </c>
      <c r="O53" s="86">
        <f t="shared" si="18"/>
        <v>1052443.92</v>
      </c>
      <c r="P53" s="86">
        <f t="shared" si="18"/>
        <v>108354.57</v>
      </c>
      <c r="Q53" s="86">
        <f t="shared" si="18"/>
        <v>0</v>
      </c>
      <c r="R53" s="86">
        <f t="shared" si="18"/>
        <v>105721</v>
      </c>
      <c r="S53" s="86">
        <f t="shared" si="18"/>
        <v>93992.35</v>
      </c>
      <c r="T53" s="86">
        <f t="shared" si="18"/>
        <v>0</v>
      </c>
      <c r="U53" s="86">
        <f t="shared" si="18"/>
        <v>72671.79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139694.36</v>
      </c>
      <c r="Z53" s="86">
        <f t="shared" si="18"/>
        <v>0</v>
      </c>
      <c r="AA53" s="86">
        <f t="shared" si="18"/>
        <v>174356.13</v>
      </c>
      <c r="AB53" s="86">
        <f t="shared" si="18"/>
        <v>1686907.4600000002</v>
      </c>
      <c r="AC53" s="86">
        <f t="shared" si="18"/>
        <v>0</v>
      </c>
      <c r="AD53" s="86">
        <f t="shared" si="18"/>
        <v>1849676.6099999996</v>
      </c>
      <c r="AE53" s="86">
        <f t="shared" si="18"/>
        <v>788551.87</v>
      </c>
      <c r="AF53" s="86">
        <f t="shared" si="18"/>
        <v>0</v>
      </c>
      <c r="AG53" s="86">
        <f t="shared" si="18"/>
        <v>723397.54</v>
      </c>
      <c r="AH53" s="86">
        <f t="shared" si="18"/>
        <v>30194.34</v>
      </c>
      <c r="AI53" s="86">
        <f t="shared" si="18"/>
        <v>0</v>
      </c>
      <c r="AJ53" s="86">
        <f aca="true" t="shared" si="19" ref="AJ53:BT53">AJ20+AJ28+AJ35+AJ42+AJ46+AJ51</f>
        <v>19333.690000000002</v>
      </c>
      <c r="AK53" s="86">
        <f t="shared" si="19"/>
        <v>589581.86</v>
      </c>
      <c r="AL53" s="86">
        <f t="shared" si="19"/>
        <v>0</v>
      </c>
      <c r="AM53" s="86">
        <f t="shared" si="19"/>
        <v>604954.9400000001</v>
      </c>
      <c r="AN53" s="86">
        <f t="shared" si="19"/>
        <v>9189.54</v>
      </c>
      <c r="AO53" s="86">
        <f t="shared" si="19"/>
        <v>0</v>
      </c>
      <c r="AP53" s="86">
        <f t="shared" si="19"/>
        <v>8903.9</v>
      </c>
      <c r="AQ53" s="86">
        <f t="shared" si="19"/>
        <v>85536.69</v>
      </c>
      <c r="AR53" s="86">
        <f t="shared" si="19"/>
        <v>0</v>
      </c>
      <c r="AS53" s="86">
        <f t="shared" si="19"/>
        <v>76804.97</v>
      </c>
      <c r="AT53" s="86">
        <f t="shared" si="19"/>
        <v>26077.88</v>
      </c>
      <c r="AU53" s="86">
        <f t="shared" si="19"/>
        <v>0</v>
      </c>
      <c r="AV53" s="86">
        <f t="shared" si="19"/>
        <v>19906.75</v>
      </c>
      <c r="AW53" s="86">
        <f t="shared" si="19"/>
        <v>1000</v>
      </c>
      <c r="AX53" s="86">
        <f t="shared" si="19"/>
        <v>0</v>
      </c>
      <c r="AY53" s="86">
        <f t="shared" si="19"/>
        <v>2000</v>
      </c>
      <c r="AZ53" s="86">
        <f t="shared" si="19"/>
        <v>2600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165596.04</v>
      </c>
      <c r="BM53" s="86">
        <f t="shared" si="19"/>
        <v>0</v>
      </c>
      <c r="BN53" s="86">
        <f t="shared" si="19"/>
        <v>165596.04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873412.2799999998</v>
      </c>
      <c r="BS53" s="86">
        <f t="shared" si="19"/>
        <v>0</v>
      </c>
      <c r="BT53" s="86">
        <f t="shared" si="19"/>
        <v>894494.5899999999</v>
      </c>
      <c r="BU53" s="86">
        <f>BU8</f>
        <v>0</v>
      </c>
      <c r="BV53" s="102">
        <f>BV8+BV20+BV28+BV35+BV42+BV46+BV51</f>
        <v>7559379.17</v>
      </c>
      <c r="BW53" s="87">
        <f>BW20+BW28+BW35+BW42+BW46+BW51</f>
        <v>52143.05</v>
      </c>
      <c r="BX53" s="87">
        <f>BX20+BX28+BX35+BX42+BX46+BX51</f>
        <v>7660164.02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IF((Spese_Rendiconto_2017!BV53+Spese_Rendiconto_2017!BW53-Entrate_Rendiconto_2017!D58)&lt;0,Entrate_Rendiconto_2017!D58-Spese_Rendiconto_2017!BV53-Spese_Rendiconto_2017!BW53,0)</f>
        <v>280641.8200000001</v>
      </c>
      <c r="BW54" s="93"/>
      <c r="BX54" s="94">
        <f>IF((Spese_Rendiconto_2017!BX53-Entrate_Rendiconto_2017!E58)&lt;0,Entrate_Rendiconto_2017!E58-Spese_Rendiconto_2017!BX53,0)</f>
        <v>2197000.299999999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 objects="1" scenarios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2018-05-11T07:00:36Z</dcterms:modified>
  <cp:category/>
  <cp:version/>
  <cp:contentType/>
  <cp:contentStatus/>
</cp:coreProperties>
</file>