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<sst xmlns="http://schemas.openxmlformats.org/spreadsheetml/2006/main" count="870" uniqueCount="149">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</sst>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32962.14</v>
      </c>
      <c r="E5" s="38"/>
    </row>
    <row r="6" spans="2:5" ht="15">
      <c r="B6" s="8"/>
      <c r="C6" s="5" t="s">
        <v>5</v>
      </c>
      <c r="D6" s="39">
        <v>688059.56</v>
      </c>
      <c r="E6" s="40"/>
    </row>
    <row r="7" spans="2:5" ht="15">
      <c r="B7" s="8"/>
      <c r="C7" s="5" t="s">
        <v>6</v>
      </c>
      <c r="D7" s="39">
        <v>310000</v>
      </c>
      <c r="E7" s="40"/>
    </row>
    <row r="8" spans="2:5" ht="15.75" thickBot="1">
      <c r="B8" s="9"/>
      <c r="C8" s="6" t="s">
        <v>7</v>
      </c>
      <c r="D8" s="41"/>
      <c r="E8" s="42">
        <v>2333759.31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3831568.7799999993</v>
      </c>
      <c r="E10" s="45">
        <v>3766570.6099999994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1126505.88</v>
      </c>
      <c r="E14" s="45">
        <v>1081321.6400000001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4958074.659999999</v>
      </c>
      <c r="E16" s="51">
        <f>E10+E11+E12+E13+E14+E15</f>
        <v>4847892.25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822690.5600000002</v>
      </c>
      <c r="E18" s="45">
        <v>793500.1600000001</v>
      </c>
    </row>
    <row r="19" spans="2:5" ht="15">
      <c r="B19" s="13">
        <v>20102</v>
      </c>
      <c r="C19" s="54" t="s">
        <v>21</v>
      </c>
      <c r="D19" s="39">
        <v>4835</v>
      </c>
      <c r="E19" s="50">
        <v>4835</v>
      </c>
    </row>
    <row r="20" spans="2:5" ht="15">
      <c r="B20" s="13">
        <v>20103</v>
      </c>
      <c r="C20" s="54" t="s">
        <v>22</v>
      </c>
      <c r="D20" s="39">
        <v>1660</v>
      </c>
      <c r="E20" s="59">
        <v>1660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829185.5600000002</v>
      </c>
      <c r="E23" s="51">
        <f>E18+E19+E20+E21+E22</f>
        <v>799995.1600000001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369816.11</v>
      </c>
      <c r="E25" s="45">
        <v>402271.7199999999</v>
      </c>
    </row>
    <row r="26" spans="2:5" ht="15">
      <c r="B26" s="13">
        <v>30200</v>
      </c>
      <c r="C26" s="54" t="s">
        <v>28</v>
      </c>
      <c r="D26" s="39">
        <v>95123.84</v>
      </c>
      <c r="E26" s="45">
        <v>107131.26000000001</v>
      </c>
    </row>
    <row r="27" spans="2:5" ht="15">
      <c r="B27" s="13">
        <v>30300</v>
      </c>
      <c r="C27" s="54" t="s">
        <v>29</v>
      </c>
      <c r="D27" s="39">
        <v>1.3599999999999999</v>
      </c>
      <c r="E27" s="45">
        <v>1.7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38475.59999999999</v>
      </c>
      <c r="E29" s="50">
        <v>38515.92</v>
      </c>
    </row>
    <row r="30" spans="2:5" ht="15.75" thickBot="1">
      <c r="B30" s="16">
        <v>30000</v>
      </c>
      <c r="C30" s="15" t="s">
        <v>32</v>
      </c>
      <c r="D30" s="48">
        <f>D25+D26+D27+D28+D29</f>
        <v>503416.9099999999</v>
      </c>
      <c r="E30" s="51">
        <f>E25+E26+E27+E28+E29</f>
        <v>547920.6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36585</v>
      </c>
      <c r="E33" s="59">
        <v>7316.8</v>
      </c>
    </row>
    <row r="34" spans="2:5" ht="15">
      <c r="B34" s="13">
        <v>40300</v>
      </c>
      <c r="C34" s="54" t="s">
        <v>37</v>
      </c>
      <c r="D34" s="61">
        <v>70000</v>
      </c>
      <c r="E34" s="45">
        <v>106000</v>
      </c>
    </row>
    <row r="35" spans="2:5" ht="15">
      <c r="B35" s="13">
        <v>40400</v>
      </c>
      <c r="C35" s="54" t="s">
        <v>38</v>
      </c>
      <c r="D35" s="39">
        <v>101300</v>
      </c>
      <c r="E35" s="45">
        <v>101500</v>
      </c>
    </row>
    <row r="36" spans="2:5" ht="15">
      <c r="B36" s="13">
        <v>40500</v>
      </c>
      <c r="C36" s="54" t="s">
        <v>39</v>
      </c>
      <c r="D36" s="49">
        <v>316860.41</v>
      </c>
      <c r="E36" s="50">
        <v>318839.79000000004</v>
      </c>
    </row>
    <row r="37" spans="2:5" ht="15.75" thickBot="1">
      <c r="B37" s="16">
        <v>40000</v>
      </c>
      <c r="C37" s="15" t="s">
        <v>40</v>
      </c>
      <c r="D37" s="48">
        <f>D32+D33+D34+D35+D36</f>
        <v>524745.4099999999</v>
      </c>
      <c r="E37" s="51">
        <f>E32+E33+E34+E35+E36</f>
        <v>533656.5900000001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778539</v>
      </c>
      <c r="E54" s="45">
        <v>778539.0000000001</v>
      </c>
    </row>
    <row r="55" spans="2:5" ht="15">
      <c r="B55" s="13">
        <v>90200</v>
      </c>
      <c r="C55" s="54" t="s">
        <v>62</v>
      </c>
      <c r="D55" s="61">
        <v>13562.14</v>
      </c>
      <c r="E55" s="62">
        <v>13881.150000000003</v>
      </c>
    </row>
    <row r="56" spans="2:5" ht="15.75" thickBot="1">
      <c r="B56" s="16">
        <v>90000</v>
      </c>
      <c r="C56" s="15" t="s">
        <v>63</v>
      </c>
      <c r="D56" s="48">
        <f>D54+D55</f>
        <v>792101.14</v>
      </c>
      <c r="E56" s="51">
        <f>E54+E55</f>
        <v>792420.1500000001</v>
      </c>
    </row>
    <row r="57" spans="2:5" ht="16.5" thickBot="1" thickTop="1">
      <c r="B57" s="109" t="s">
        <v>64</v>
      </c>
      <c r="C57" s="110"/>
      <c r="D57" s="52">
        <f>D16+D23+D30+D37+D43+D49+D52+D56</f>
        <v>7607523.68</v>
      </c>
      <c r="E57" s="55">
        <f>E16+E23+E30+E37+E43+E49+E52+E56</f>
        <v>7521884.75</v>
      </c>
    </row>
    <row r="58" spans="2:5" ht="16.5" thickBot="1" thickTop="1">
      <c r="B58" s="109" t="s">
        <v>65</v>
      </c>
      <c r="C58" s="110"/>
      <c r="D58" s="52">
        <f>D57+D5+D6+D7+D8</f>
        <v>8638545.379999999</v>
      </c>
      <c r="E58" s="55">
        <f>E57+E5+E6+E7+E8</f>
        <v>9855644.06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898697.4899999994</v>
      </c>
      <c r="E10" s="89">
        <v>26682.899999999998</v>
      </c>
      <c r="F10" s="90">
        <v>878180.3999999996</v>
      </c>
      <c r="G10" s="88"/>
      <c r="H10" s="89"/>
      <c r="I10" s="90"/>
      <c r="J10" s="97">
        <v>191329.23</v>
      </c>
      <c r="K10" s="89">
        <v>0</v>
      </c>
      <c r="L10" s="101">
        <v>191329.22999999992</v>
      </c>
      <c r="M10" s="91">
        <v>52580.33</v>
      </c>
      <c r="N10" s="89">
        <v>0</v>
      </c>
      <c r="O10" s="90">
        <v>52580.330000000016</v>
      </c>
      <c r="P10" s="91">
        <v>31762.65</v>
      </c>
      <c r="Q10" s="89">
        <v>0</v>
      </c>
      <c r="R10" s="90">
        <v>31762.64999999999</v>
      </c>
      <c r="S10" s="91"/>
      <c r="T10" s="89"/>
      <c r="U10" s="90"/>
      <c r="V10" s="91"/>
      <c r="W10" s="89"/>
      <c r="X10" s="90"/>
      <c r="Y10" s="91">
        <v>85336.46</v>
      </c>
      <c r="Z10" s="89">
        <v>0</v>
      </c>
      <c r="AA10" s="90">
        <v>84353.76000000002</v>
      </c>
      <c r="AB10" s="91">
        <v>0</v>
      </c>
      <c r="AC10" s="89">
        <v>0</v>
      </c>
      <c r="AD10" s="90">
        <v>0</v>
      </c>
      <c r="AE10" s="91">
        <v>123989.19</v>
      </c>
      <c r="AF10" s="89">
        <v>0</v>
      </c>
      <c r="AG10" s="90">
        <v>123989.18999999999</v>
      </c>
      <c r="AH10" s="91"/>
      <c r="AI10" s="89"/>
      <c r="AJ10" s="90"/>
      <c r="AK10" s="91">
        <v>26416.050000000003</v>
      </c>
      <c r="AL10" s="89">
        <v>0</v>
      </c>
      <c r="AM10" s="90">
        <v>26416.049999999996</v>
      </c>
      <c r="AN10" s="91"/>
      <c r="AO10" s="89"/>
      <c r="AP10" s="90"/>
      <c r="AQ10" s="91">
        <v>43738.189999999995</v>
      </c>
      <c r="AR10" s="89">
        <v>0</v>
      </c>
      <c r="AS10" s="90">
        <v>43738.189999999995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1453849.5899999994</v>
      </c>
      <c r="BW10" s="77">
        <f aca="true" t="shared" si="1" ref="BW10:BW19">E10+H10+K10+N10+Q10+T10+W10+Z10+AC10+AF10+AI10+AL10+AO10+AR10+AU10+AX10+BA10+BD10+BG10+BJ10+BM10+BP10+BS10</f>
        <v>26682.899999999998</v>
      </c>
      <c r="BX10" s="79">
        <f aca="true" t="shared" si="2" ref="BX10:BX19">F10+I10+L10+O10+R10+U10+X10+AA10+AD10+AG10+AJ10+AM10+AP10+AS10+AV10+AY10+BB10+BE10+BH10+BK10+BN10+BQ10+BT10</f>
        <v>1432349.7999999993</v>
      </c>
    </row>
    <row r="11" spans="2:76" ht="15">
      <c r="B11" s="13">
        <v>102</v>
      </c>
      <c r="C11" s="25" t="s">
        <v>92</v>
      </c>
      <c r="D11" s="88">
        <v>64944.32</v>
      </c>
      <c r="E11" s="89">
        <v>2587.8500000000004</v>
      </c>
      <c r="F11" s="90">
        <v>63898.98</v>
      </c>
      <c r="G11" s="88"/>
      <c r="H11" s="89"/>
      <c r="I11" s="90"/>
      <c r="J11" s="97">
        <v>13019.42</v>
      </c>
      <c r="K11" s="89">
        <v>0</v>
      </c>
      <c r="L11" s="101">
        <v>12955.41</v>
      </c>
      <c r="M11" s="91">
        <v>3784</v>
      </c>
      <c r="N11" s="89">
        <v>0</v>
      </c>
      <c r="O11" s="90">
        <v>3783.999999999999</v>
      </c>
      <c r="P11" s="91">
        <v>2131.25</v>
      </c>
      <c r="Q11" s="89">
        <v>0</v>
      </c>
      <c r="R11" s="90">
        <v>2131.25</v>
      </c>
      <c r="S11" s="91"/>
      <c r="T11" s="89"/>
      <c r="U11" s="90"/>
      <c r="V11" s="91"/>
      <c r="W11" s="89"/>
      <c r="X11" s="90"/>
      <c r="Y11" s="91">
        <v>5741.650000000001</v>
      </c>
      <c r="Z11" s="89">
        <v>0</v>
      </c>
      <c r="AA11" s="90">
        <v>5674.18</v>
      </c>
      <c r="AB11" s="91">
        <v>7000</v>
      </c>
      <c r="AC11" s="89">
        <v>0</v>
      </c>
      <c r="AD11" s="90">
        <v>4564.29</v>
      </c>
      <c r="AE11" s="91">
        <v>6552.969999999999</v>
      </c>
      <c r="AF11" s="89">
        <v>0</v>
      </c>
      <c r="AG11" s="90">
        <v>6552.97</v>
      </c>
      <c r="AH11" s="91"/>
      <c r="AI11" s="89"/>
      <c r="AJ11" s="90"/>
      <c r="AK11" s="91">
        <v>1700</v>
      </c>
      <c r="AL11" s="89">
        <v>0</v>
      </c>
      <c r="AM11" s="90">
        <v>1700</v>
      </c>
      <c r="AN11" s="91"/>
      <c r="AO11" s="89"/>
      <c r="AP11" s="90"/>
      <c r="AQ11" s="91">
        <v>2076.67</v>
      </c>
      <c r="AR11" s="89">
        <v>0</v>
      </c>
      <c r="AS11" s="90">
        <v>2076.6699999999996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106950.28</v>
      </c>
      <c r="BW11" s="77">
        <f t="shared" si="1"/>
        <v>2587.8500000000004</v>
      </c>
      <c r="BX11" s="79">
        <f t="shared" si="2"/>
        <v>103337.75</v>
      </c>
    </row>
    <row r="12" spans="2:76" ht="15">
      <c r="B12" s="13">
        <v>103</v>
      </c>
      <c r="C12" s="25" t="s">
        <v>93</v>
      </c>
      <c r="D12" s="88">
        <v>425433.83999999985</v>
      </c>
      <c r="E12" s="89">
        <v>0</v>
      </c>
      <c r="F12" s="90">
        <v>391413.47000000003</v>
      </c>
      <c r="G12" s="88"/>
      <c r="H12" s="89"/>
      <c r="I12" s="90"/>
      <c r="J12" s="97">
        <v>23758.09</v>
      </c>
      <c r="K12" s="89">
        <v>0</v>
      </c>
      <c r="L12" s="101">
        <v>25186.17</v>
      </c>
      <c r="M12" s="91">
        <v>408769.94999999995</v>
      </c>
      <c r="N12" s="89">
        <v>0</v>
      </c>
      <c r="O12" s="90">
        <v>350064.89</v>
      </c>
      <c r="P12" s="91">
        <v>70225.2</v>
      </c>
      <c r="Q12" s="89">
        <v>0</v>
      </c>
      <c r="R12" s="90">
        <v>60325.829999999994</v>
      </c>
      <c r="S12" s="91">
        <v>29822.059999999998</v>
      </c>
      <c r="T12" s="89">
        <v>0</v>
      </c>
      <c r="U12" s="90">
        <v>22773.979999999996</v>
      </c>
      <c r="V12" s="91"/>
      <c r="W12" s="89"/>
      <c r="X12" s="90"/>
      <c r="Y12" s="91">
        <v>0</v>
      </c>
      <c r="Z12" s="89">
        <v>0</v>
      </c>
      <c r="AA12" s="90">
        <v>1537.71</v>
      </c>
      <c r="AB12" s="91">
        <v>1670511.47</v>
      </c>
      <c r="AC12" s="89">
        <v>0</v>
      </c>
      <c r="AD12" s="90">
        <v>1278228.88</v>
      </c>
      <c r="AE12" s="91">
        <v>271694.55</v>
      </c>
      <c r="AF12" s="89">
        <v>0</v>
      </c>
      <c r="AG12" s="90">
        <v>262416.04000000004</v>
      </c>
      <c r="AH12" s="91">
        <v>5812.8099999999995</v>
      </c>
      <c r="AI12" s="89">
        <v>0</v>
      </c>
      <c r="AJ12" s="90">
        <v>5983.669999999999</v>
      </c>
      <c r="AK12" s="91">
        <v>271279.52</v>
      </c>
      <c r="AL12" s="89">
        <v>0</v>
      </c>
      <c r="AM12" s="90">
        <v>208088.4</v>
      </c>
      <c r="AN12" s="91">
        <v>16838.04</v>
      </c>
      <c r="AO12" s="89">
        <v>0</v>
      </c>
      <c r="AP12" s="90">
        <v>15485.16</v>
      </c>
      <c r="AQ12" s="91">
        <v>19065.99</v>
      </c>
      <c r="AR12" s="89">
        <v>0</v>
      </c>
      <c r="AS12" s="90">
        <v>18680.170000000002</v>
      </c>
      <c r="AT12" s="91">
        <v>10275</v>
      </c>
      <c r="AU12" s="89">
        <v>0</v>
      </c>
      <c r="AV12" s="90">
        <v>12980</v>
      </c>
      <c r="AW12" s="91"/>
      <c r="AX12" s="89"/>
      <c r="AY12" s="90"/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3223486.52</v>
      </c>
      <c r="BW12" s="77">
        <f t="shared" si="1"/>
        <v>0</v>
      </c>
      <c r="BX12" s="79">
        <f t="shared" si="2"/>
        <v>2653164.3699999996</v>
      </c>
    </row>
    <row r="13" spans="2:76" ht="15">
      <c r="B13" s="13">
        <v>104</v>
      </c>
      <c r="C13" s="25" t="s">
        <v>19</v>
      </c>
      <c r="D13" s="88">
        <v>43790.31</v>
      </c>
      <c r="E13" s="89">
        <v>0</v>
      </c>
      <c r="F13" s="90">
        <v>10407.89</v>
      </c>
      <c r="G13" s="88"/>
      <c r="H13" s="89"/>
      <c r="I13" s="90"/>
      <c r="J13" s="97">
        <v>0</v>
      </c>
      <c r="K13" s="89">
        <v>0</v>
      </c>
      <c r="L13" s="101">
        <v>2859.04</v>
      </c>
      <c r="M13" s="91">
        <v>188586.88</v>
      </c>
      <c r="N13" s="89">
        <v>0</v>
      </c>
      <c r="O13" s="90">
        <v>136892.72</v>
      </c>
      <c r="P13" s="91">
        <v>13581.27</v>
      </c>
      <c r="Q13" s="89">
        <v>0</v>
      </c>
      <c r="R13" s="90">
        <v>11381.27</v>
      </c>
      <c r="S13" s="91">
        <v>28515.010000000002</v>
      </c>
      <c r="T13" s="89">
        <v>0</v>
      </c>
      <c r="U13" s="90">
        <v>30391</v>
      </c>
      <c r="V13" s="91"/>
      <c r="W13" s="89"/>
      <c r="X13" s="90"/>
      <c r="Y13" s="91"/>
      <c r="Z13" s="89"/>
      <c r="AA13" s="90"/>
      <c r="AB13" s="91">
        <v>83631.29000000001</v>
      </c>
      <c r="AC13" s="89">
        <v>0</v>
      </c>
      <c r="AD13" s="90">
        <v>60248.020000000004</v>
      </c>
      <c r="AE13" s="91">
        <v>862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542092.99</v>
      </c>
      <c r="AL13" s="89">
        <v>0</v>
      </c>
      <c r="AM13" s="90">
        <v>463585.04</v>
      </c>
      <c r="AN13" s="91">
        <v>0</v>
      </c>
      <c r="AO13" s="89">
        <v>0</v>
      </c>
      <c r="AP13" s="90">
        <v>0</v>
      </c>
      <c r="AQ13" s="91">
        <v>3000</v>
      </c>
      <c r="AR13" s="89">
        <v>0</v>
      </c>
      <c r="AS13" s="90">
        <v>0</v>
      </c>
      <c r="AT13" s="91">
        <v>7850</v>
      </c>
      <c r="AU13" s="89">
        <v>0</v>
      </c>
      <c r="AV13" s="90">
        <v>6700</v>
      </c>
      <c r="AW13" s="97">
        <v>0</v>
      </c>
      <c r="AX13" s="89">
        <v>0</v>
      </c>
      <c r="AY13" s="101">
        <v>1000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911909.75</v>
      </c>
      <c r="BW13" s="77">
        <f t="shared" si="1"/>
        <v>0</v>
      </c>
      <c r="BX13" s="79">
        <f t="shared" si="2"/>
        <v>723464.98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61560.37</v>
      </c>
      <c r="BM16" s="89">
        <v>0</v>
      </c>
      <c r="BN16" s="90">
        <v>61560.37</v>
      </c>
      <c r="BO16" s="91"/>
      <c r="BP16" s="89"/>
      <c r="BQ16" s="90"/>
      <c r="BR16" s="97"/>
      <c r="BS16" s="89"/>
      <c r="BT16" s="101"/>
      <c r="BU16" s="76"/>
      <c r="BV16" s="85">
        <f t="shared" si="0"/>
        <v>61560.37</v>
      </c>
      <c r="BW16" s="77">
        <f t="shared" si="1"/>
        <v>0</v>
      </c>
      <c r="BX16" s="79">
        <f t="shared" si="2"/>
        <v>61560.37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27430.25</v>
      </c>
      <c r="E18" s="89">
        <v>0</v>
      </c>
      <c r="F18" s="90">
        <v>20518.34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27430.25</v>
      </c>
      <c r="BW18" s="77">
        <f t="shared" si="1"/>
        <v>0</v>
      </c>
      <c r="BX18" s="79">
        <f t="shared" si="2"/>
        <v>20518.34</v>
      </c>
    </row>
    <row r="19" spans="2:76" ht="15">
      <c r="B19" s="13">
        <v>110</v>
      </c>
      <c r="C19" s="25" t="s">
        <v>98</v>
      </c>
      <c r="D19" s="88">
        <v>70108.48000000001</v>
      </c>
      <c r="E19" s="89">
        <v>0</v>
      </c>
      <c r="F19" s="90">
        <v>70030.69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70108.48000000001</v>
      </c>
      <c r="BW19" s="77">
        <f t="shared" si="1"/>
        <v>0</v>
      </c>
      <c r="BX19" s="79">
        <f t="shared" si="2"/>
        <v>70030.69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1530404.6899999992</v>
      </c>
      <c r="E20" s="78">
        <f t="shared" si="3"/>
        <v>29270.75</v>
      </c>
      <c r="F20" s="79">
        <f t="shared" si="3"/>
        <v>1434449.7699999996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228106.74000000002</v>
      </c>
      <c r="K20" s="78">
        <f t="shared" si="3"/>
        <v>0</v>
      </c>
      <c r="L20" s="77">
        <f t="shared" si="3"/>
        <v>232329.84999999995</v>
      </c>
      <c r="M20" s="98">
        <f t="shared" si="3"/>
        <v>653721.1599999999</v>
      </c>
      <c r="N20" s="78">
        <f t="shared" si="3"/>
        <v>0</v>
      </c>
      <c r="O20" s="77">
        <f t="shared" si="3"/>
        <v>543321.9400000001</v>
      </c>
      <c r="P20" s="98">
        <f t="shared" si="3"/>
        <v>117700.37000000001</v>
      </c>
      <c r="Q20" s="78">
        <f t="shared" si="3"/>
        <v>0</v>
      </c>
      <c r="R20" s="77">
        <f t="shared" si="3"/>
        <v>105600.99999999999</v>
      </c>
      <c r="S20" s="98">
        <f t="shared" si="3"/>
        <v>58337.07</v>
      </c>
      <c r="T20" s="78">
        <f t="shared" si="3"/>
        <v>0</v>
      </c>
      <c r="U20" s="77">
        <f t="shared" si="3"/>
        <v>53164.979999999996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91078.11</v>
      </c>
      <c r="Z20" s="78">
        <f t="shared" si="3"/>
        <v>0</v>
      </c>
      <c r="AA20" s="77">
        <f t="shared" si="3"/>
        <v>91565.65000000004</v>
      </c>
      <c r="AB20" s="98">
        <f t="shared" si="3"/>
        <v>1761142.76</v>
      </c>
      <c r="AC20" s="78">
        <f t="shared" si="3"/>
        <v>0</v>
      </c>
      <c r="AD20" s="77">
        <f t="shared" si="3"/>
        <v>1343041.19</v>
      </c>
      <c r="AE20" s="98">
        <f t="shared" si="3"/>
        <v>403098.70999999996</v>
      </c>
      <c r="AF20" s="78">
        <f t="shared" si="3"/>
        <v>0</v>
      </c>
      <c r="AG20" s="77">
        <f t="shared" si="3"/>
        <v>392958.2</v>
      </c>
      <c r="AH20" s="98">
        <f t="shared" si="3"/>
        <v>5812.8099999999995</v>
      </c>
      <c r="AI20" s="78">
        <f t="shared" si="3"/>
        <v>0</v>
      </c>
      <c r="AJ20" s="77">
        <f t="shared" si="3"/>
        <v>5983.669999999999</v>
      </c>
      <c r="AK20" s="98">
        <f t="shared" si="3"/>
        <v>841488.56</v>
      </c>
      <c r="AL20" s="78">
        <f t="shared" si="3"/>
        <v>0</v>
      </c>
      <c r="AM20" s="77">
        <f t="shared" si="3"/>
        <v>699789.49</v>
      </c>
      <c r="AN20" s="98">
        <f t="shared" si="3"/>
        <v>16838.04</v>
      </c>
      <c r="AO20" s="78">
        <f t="shared" si="3"/>
        <v>0</v>
      </c>
      <c r="AP20" s="77">
        <f t="shared" si="3"/>
        <v>15485.16</v>
      </c>
      <c r="AQ20" s="98">
        <f t="shared" si="3"/>
        <v>67880.84999999999</v>
      </c>
      <c r="AR20" s="78">
        <f t="shared" si="3"/>
        <v>0</v>
      </c>
      <c r="AS20" s="77">
        <f t="shared" si="3"/>
        <v>64495.03</v>
      </c>
      <c r="AT20" s="98">
        <f t="shared" si="3"/>
        <v>18125</v>
      </c>
      <c r="AU20" s="78">
        <f t="shared" si="3"/>
        <v>0</v>
      </c>
      <c r="AV20" s="77">
        <f t="shared" si="3"/>
        <v>19680</v>
      </c>
      <c r="AW20" s="98">
        <f t="shared" si="3"/>
        <v>0</v>
      </c>
      <c r="AX20" s="78">
        <f t="shared" si="3"/>
        <v>0</v>
      </c>
      <c r="AY20" s="77">
        <f t="shared" si="3"/>
        <v>1000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61560.37</v>
      </c>
      <c r="BM20" s="78">
        <f t="shared" si="3"/>
        <v>0</v>
      </c>
      <c r="BN20" s="77">
        <f t="shared" si="3"/>
        <v>61560.37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5855295.24</v>
      </c>
      <c r="BW20" s="77">
        <f>BW10+BW11+BW12+BW13+BW14+BW15+BW16+BW17+BW18+BW19</f>
        <v>29270.75</v>
      </c>
      <c r="BX20" s="95">
        <f>BX10+BX11+BX12+BX13+BX14+BX15+BX16+BX17+BX18+BX19</f>
        <v>5064426.299999999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12071.859999999999</v>
      </c>
      <c r="E24" s="89">
        <v>3904</v>
      </c>
      <c r="F24" s="90">
        <v>109482.93000000001</v>
      </c>
      <c r="G24" s="88"/>
      <c r="H24" s="89"/>
      <c r="I24" s="90"/>
      <c r="J24" s="97">
        <v>4347.150000000001</v>
      </c>
      <c r="K24" s="89">
        <v>0</v>
      </c>
      <c r="L24" s="101">
        <v>6664.3099999999995</v>
      </c>
      <c r="M24" s="97">
        <v>235982.32</v>
      </c>
      <c r="N24" s="89">
        <v>9918</v>
      </c>
      <c r="O24" s="101">
        <v>129104.75999999998</v>
      </c>
      <c r="P24" s="97">
        <v>10285</v>
      </c>
      <c r="Q24" s="89">
        <v>0</v>
      </c>
      <c r="R24" s="101">
        <v>11517.64</v>
      </c>
      <c r="S24" s="97">
        <v>234280.53999999998</v>
      </c>
      <c r="T24" s="89">
        <v>0</v>
      </c>
      <c r="U24" s="101">
        <v>227612.48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80097.63999999998</v>
      </c>
      <c r="AC24" s="89">
        <v>312438.45</v>
      </c>
      <c r="AD24" s="101">
        <v>63655.96</v>
      </c>
      <c r="AE24" s="97">
        <v>349109.16</v>
      </c>
      <c r="AF24" s="89">
        <v>62547.69</v>
      </c>
      <c r="AG24" s="101">
        <v>250298.75</v>
      </c>
      <c r="AH24" s="97">
        <v>6211.02</v>
      </c>
      <c r="AI24" s="89">
        <v>0</v>
      </c>
      <c r="AJ24" s="101">
        <v>3986.87</v>
      </c>
      <c r="AK24" s="97">
        <v>463.76</v>
      </c>
      <c r="AL24" s="89">
        <v>500</v>
      </c>
      <c r="AM24" s="101">
        <v>688.31</v>
      </c>
      <c r="AN24" s="97">
        <v>2341.18</v>
      </c>
      <c r="AO24" s="89">
        <v>0</v>
      </c>
      <c r="AP24" s="101">
        <v>999.18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935189.63</v>
      </c>
      <c r="BW24" s="77">
        <f t="shared" si="4"/>
        <v>389308.14</v>
      </c>
      <c r="BX24" s="79">
        <f t="shared" si="4"/>
        <v>804011.1900000001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>
        <v>5000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1014.25</v>
      </c>
      <c r="AB27" s="97"/>
      <c r="AC27" s="89"/>
      <c r="AD27" s="101"/>
      <c r="AE27" s="97"/>
      <c r="AF27" s="89"/>
      <c r="AG27" s="101"/>
      <c r="AH27" s="97">
        <v>0</v>
      </c>
      <c r="AI27" s="89">
        <v>0</v>
      </c>
      <c r="AJ27" s="101">
        <v>0</v>
      </c>
      <c r="AK27" s="97">
        <v>1300</v>
      </c>
      <c r="AL27" s="89">
        <v>0</v>
      </c>
      <c r="AM27" s="101">
        <v>1300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6300</v>
      </c>
      <c r="BW27" s="77">
        <f t="shared" si="4"/>
        <v>0</v>
      </c>
      <c r="BX27" s="79">
        <f t="shared" si="4"/>
        <v>7314.25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17071.86</v>
      </c>
      <c r="E28" s="78">
        <f t="shared" si="5"/>
        <v>3904</v>
      </c>
      <c r="F28" s="79">
        <f t="shared" si="5"/>
        <v>114482.93000000001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4347.150000000001</v>
      </c>
      <c r="K28" s="78">
        <f t="shared" si="5"/>
        <v>0</v>
      </c>
      <c r="L28" s="77">
        <f t="shared" si="5"/>
        <v>6664.3099999999995</v>
      </c>
      <c r="M28" s="98">
        <f t="shared" si="5"/>
        <v>235982.32</v>
      </c>
      <c r="N28" s="78">
        <f t="shared" si="5"/>
        <v>9918</v>
      </c>
      <c r="O28" s="77">
        <f t="shared" si="5"/>
        <v>129104.75999999998</v>
      </c>
      <c r="P28" s="98">
        <f t="shared" si="5"/>
        <v>10285</v>
      </c>
      <c r="Q28" s="78">
        <f t="shared" si="5"/>
        <v>0</v>
      </c>
      <c r="R28" s="77">
        <f t="shared" si="5"/>
        <v>11517.64</v>
      </c>
      <c r="S28" s="98">
        <f t="shared" si="5"/>
        <v>234280.53999999998</v>
      </c>
      <c r="T28" s="78">
        <f t="shared" si="5"/>
        <v>0</v>
      </c>
      <c r="U28" s="77">
        <f t="shared" si="5"/>
        <v>227612.48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1014.25</v>
      </c>
      <c r="AB28" s="98">
        <f t="shared" si="5"/>
        <v>80097.63999999998</v>
      </c>
      <c r="AC28" s="78">
        <f t="shared" si="5"/>
        <v>312438.45</v>
      </c>
      <c r="AD28" s="77">
        <f t="shared" si="5"/>
        <v>63655.96</v>
      </c>
      <c r="AE28" s="98">
        <f t="shared" si="5"/>
        <v>349109.16</v>
      </c>
      <c r="AF28" s="78">
        <f t="shared" si="5"/>
        <v>62547.69</v>
      </c>
      <c r="AG28" s="77">
        <f t="shared" si="5"/>
        <v>250298.75</v>
      </c>
      <c r="AH28" s="98">
        <f t="shared" si="5"/>
        <v>6211.02</v>
      </c>
      <c r="AI28" s="78">
        <f t="shared" si="5"/>
        <v>0</v>
      </c>
      <c r="AJ28" s="77">
        <f aca="true" t="shared" si="6" ref="AJ28:BO28">AJ23+AJ24+AJ25+AJ26+AJ27</f>
        <v>3986.87</v>
      </c>
      <c r="AK28" s="98">
        <f t="shared" si="6"/>
        <v>1763.76</v>
      </c>
      <c r="AL28" s="78">
        <f t="shared" si="6"/>
        <v>500</v>
      </c>
      <c r="AM28" s="77">
        <f t="shared" si="6"/>
        <v>1988.31</v>
      </c>
      <c r="AN28" s="98">
        <f t="shared" si="6"/>
        <v>2341.18</v>
      </c>
      <c r="AO28" s="78">
        <f t="shared" si="6"/>
        <v>0</v>
      </c>
      <c r="AP28" s="77">
        <f t="shared" si="6"/>
        <v>999.18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941489.63</v>
      </c>
      <c r="BW28" s="77">
        <f>BW23+BW24+BW25+BW26+BW27</f>
        <v>389308.14</v>
      </c>
      <c r="BX28" s="95">
        <f>BX23+BX24+BX25+BX26+BX27</f>
        <v>811325.4400000001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104035.67</v>
      </c>
      <c r="BM40" s="89">
        <v>0</v>
      </c>
      <c r="BN40" s="101">
        <v>104035.67</v>
      </c>
      <c r="BO40" s="97"/>
      <c r="BP40" s="89"/>
      <c r="BQ40" s="101"/>
      <c r="BR40" s="97"/>
      <c r="BS40" s="89"/>
      <c r="BT40" s="101"/>
      <c r="BU40" s="76"/>
      <c r="BV40" s="85">
        <f t="shared" si="10"/>
        <v>104035.67</v>
      </c>
      <c r="BW40" s="77">
        <f t="shared" si="10"/>
        <v>0</v>
      </c>
      <c r="BX40" s="79">
        <f t="shared" si="10"/>
        <v>104035.67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104035.67</v>
      </c>
      <c r="BM42" s="78">
        <f t="shared" si="12"/>
        <v>0</v>
      </c>
      <c r="BN42" s="77">
        <f t="shared" si="12"/>
        <v>104035.67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104035.67</v>
      </c>
      <c r="BW42" s="77">
        <f>BW38+BW39+BW40+BW41</f>
        <v>0</v>
      </c>
      <c r="BX42" s="95">
        <f>BX38+BX39+BX40+BX41</f>
        <v>104035.67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778539</v>
      </c>
      <c r="BS49" s="89">
        <v>0</v>
      </c>
      <c r="BT49" s="101">
        <v>776986.3400000001</v>
      </c>
      <c r="BU49" s="76"/>
      <c r="BV49" s="85">
        <f aca="true" t="shared" si="15" ref="BV49:BX50">D49+G49+J49+M49+P49+S49+V49+Y49+AB49+AE49+AH49+AK49+AN49+AQ49+AT49+AW49+AZ49+BC49+BF49+BI49+BL49+BO49+BR49</f>
        <v>778539</v>
      </c>
      <c r="BW49" s="77">
        <f t="shared" si="15"/>
        <v>0</v>
      </c>
      <c r="BX49" s="79">
        <f t="shared" si="15"/>
        <v>776986.3400000001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13562.14</v>
      </c>
      <c r="BS50" s="89">
        <v>0</v>
      </c>
      <c r="BT50" s="101">
        <v>15482.51</v>
      </c>
      <c r="BU50" s="76"/>
      <c r="BV50" s="85">
        <f t="shared" si="15"/>
        <v>13562.14</v>
      </c>
      <c r="BW50" s="77">
        <f t="shared" si="15"/>
        <v>0</v>
      </c>
      <c r="BX50" s="79">
        <f t="shared" si="15"/>
        <v>15482.51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792101.14</v>
      </c>
      <c r="BS51" s="78">
        <f>BS49+BS50</f>
        <v>0</v>
      </c>
      <c r="BT51" s="77">
        <f>BT49+BT50</f>
        <v>792468.8500000001</v>
      </c>
      <c r="BU51" s="85"/>
      <c r="BV51" s="85">
        <f>BV49+BV50</f>
        <v>792101.14</v>
      </c>
      <c r="BW51" s="77">
        <f>BW49+BW50</f>
        <v>0</v>
      </c>
      <c r="BX51" s="95">
        <f>BX49+BX50</f>
        <v>792468.8500000001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1547476.5499999993</v>
      </c>
      <c r="E53" s="86">
        <f t="shared" si="18"/>
        <v>33174.75</v>
      </c>
      <c r="F53" s="86">
        <f t="shared" si="18"/>
        <v>1548932.6999999995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232453.89</v>
      </c>
      <c r="K53" s="86">
        <f t="shared" si="18"/>
        <v>0</v>
      </c>
      <c r="L53" s="86">
        <f t="shared" si="18"/>
        <v>238994.15999999995</v>
      </c>
      <c r="M53" s="86">
        <f t="shared" si="18"/>
        <v>889703.48</v>
      </c>
      <c r="N53" s="86">
        <f t="shared" si="18"/>
        <v>9918</v>
      </c>
      <c r="O53" s="86">
        <f t="shared" si="18"/>
        <v>672426.7000000001</v>
      </c>
      <c r="P53" s="86">
        <f t="shared" si="18"/>
        <v>127985.37000000001</v>
      </c>
      <c r="Q53" s="86">
        <f t="shared" si="18"/>
        <v>0</v>
      </c>
      <c r="R53" s="86">
        <f t="shared" si="18"/>
        <v>117118.63999999998</v>
      </c>
      <c r="S53" s="86">
        <f t="shared" si="18"/>
        <v>292617.61</v>
      </c>
      <c r="T53" s="86">
        <f t="shared" si="18"/>
        <v>0</v>
      </c>
      <c r="U53" s="86">
        <f t="shared" si="18"/>
        <v>280777.46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91078.11</v>
      </c>
      <c r="Z53" s="86">
        <f t="shared" si="18"/>
        <v>0</v>
      </c>
      <c r="AA53" s="86">
        <f t="shared" si="18"/>
        <v>92579.90000000004</v>
      </c>
      <c r="AB53" s="86">
        <f t="shared" si="18"/>
        <v>1841240.4</v>
      </c>
      <c r="AC53" s="86">
        <f t="shared" si="18"/>
        <v>312438.45</v>
      </c>
      <c r="AD53" s="86">
        <f t="shared" si="18"/>
        <v>1406697.15</v>
      </c>
      <c r="AE53" s="86">
        <f t="shared" si="18"/>
        <v>752207.8699999999</v>
      </c>
      <c r="AF53" s="86">
        <f t="shared" si="18"/>
        <v>62547.69</v>
      </c>
      <c r="AG53" s="86">
        <f t="shared" si="18"/>
        <v>643256.95</v>
      </c>
      <c r="AH53" s="86">
        <f t="shared" si="18"/>
        <v>12023.83</v>
      </c>
      <c r="AI53" s="86">
        <f t="shared" si="18"/>
        <v>0</v>
      </c>
      <c r="AJ53" s="86">
        <f aca="true" t="shared" si="19" ref="AJ53:BT53">AJ20+AJ28+AJ35+AJ42+AJ46+AJ51</f>
        <v>9970.539999999999</v>
      </c>
      <c r="AK53" s="86">
        <f t="shared" si="19"/>
        <v>843252.3200000001</v>
      </c>
      <c r="AL53" s="86">
        <f t="shared" si="19"/>
        <v>500</v>
      </c>
      <c r="AM53" s="86">
        <f t="shared" si="19"/>
        <v>701777.8</v>
      </c>
      <c r="AN53" s="86">
        <f t="shared" si="19"/>
        <v>19179.22</v>
      </c>
      <c r="AO53" s="86">
        <f t="shared" si="19"/>
        <v>0</v>
      </c>
      <c r="AP53" s="86">
        <f t="shared" si="19"/>
        <v>16484.34</v>
      </c>
      <c r="AQ53" s="86">
        <f t="shared" si="19"/>
        <v>67880.84999999999</v>
      </c>
      <c r="AR53" s="86">
        <f t="shared" si="19"/>
        <v>0</v>
      </c>
      <c r="AS53" s="86">
        <f t="shared" si="19"/>
        <v>64495.03</v>
      </c>
      <c r="AT53" s="86">
        <f t="shared" si="19"/>
        <v>18125</v>
      </c>
      <c r="AU53" s="86">
        <f t="shared" si="19"/>
        <v>0</v>
      </c>
      <c r="AV53" s="86">
        <f t="shared" si="19"/>
        <v>19680</v>
      </c>
      <c r="AW53" s="86">
        <f t="shared" si="19"/>
        <v>0</v>
      </c>
      <c r="AX53" s="86">
        <f t="shared" si="19"/>
        <v>0</v>
      </c>
      <c r="AY53" s="86">
        <f t="shared" si="19"/>
        <v>1000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165596.04</v>
      </c>
      <c r="BM53" s="86">
        <f t="shared" si="19"/>
        <v>0</v>
      </c>
      <c r="BN53" s="86">
        <f t="shared" si="19"/>
        <v>165596.04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792101.14</v>
      </c>
      <c r="BS53" s="86">
        <f t="shared" si="19"/>
        <v>0</v>
      </c>
      <c r="BT53" s="86">
        <f t="shared" si="19"/>
        <v>792468.8500000001</v>
      </c>
      <c r="BU53" s="86">
        <f>BU8</f>
        <v>0</v>
      </c>
      <c r="BV53" s="102">
        <f>BV8+BV20+BV28+BV35+BV42+BV46+BV51</f>
        <v>7692921.68</v>
      </c>
      <c r="BW53" s="87">
        <f>BW20+BW28+BW35+BW42+BW46+BW51</f>
        <v>418578.89</v>
      </c>
      <c r="BX53" s="87">
        <f>BX20+BX28+BX35+BX42+BX46+BX51</f>
        <v>6772256.26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527044.8099999992</v>
      </c>
      <c r="BW54" s="93"/>
      <c r="BX54" s="94">
        <f>IF((Spese_Rendiconto_2020!BX53-Entrate_Rendiconto_2020!E58)&lt;0,Entrate_Rendiconto_2020!E58-Spese_Rendiconto_2020!BX53,0)</f>
        <v>3083387.8000000007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2021-05-14T08:20:50Z</dcterms:modified>
  <cp:category/>
  <cp:version/>
  <cp:contentType/>
  <cp:contentStatus/>
</cp:coreProperties>
</file>