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<sst xmlns="http://schemas.openxmlformats.org/spreadsheetml/2006/main" count="870" uniqueCount="149">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</sst>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15274.86</v>
      </c>
      <c r="E5" s="38"/>
    </row>
    <row r="6" spans="2:5" ht="15">
      <c r="B6" s="8"/>
      <c r="C6" s="5" t="s">
        <v>5</v>
      </c>
      <c r="D6" s="39">
        <v>94116.29</v>
      </c>
      <c r="E6" s="40"/>
    </row>
    <row r="7" spans="2:5" ht="15">
      <c r="B7" s="8"/>
      <c r="C7" s="5" t="s">
        <v>6</v>
      </c>
      <c r="D7" s="39">
        <v>179999.99999999997</v>
      </c>
      <c r="E7" s="40"/>
    </row>
    <row r="8" spans="2:5" ht="15.75" thickBot="1">
      <c r="B8" s="9"/>
      <c r="C8" s="6" t="s">
        <v>7</v>
      </c>
      <c r="D8" s="41"/>
      <c r="E8" s="42">
        <v>430194.73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24033.600000000006</v>
      </c>
      <c r="E10" s="45">
        <v>60424.600000000006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24033.600000000006</v>
      </c>
      <c r="E16" s="51">
        <f>E10+E11+E12+E13+E14+E15</f>
        <v>60424.600000000006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560354.6400000001</v>
      </c>
      <c r="E18" s="45">
        <v>561000.6400000001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560354.6400000001</v>
      </c>
      <c r="E23" s="51">
        <f>E18+E19+E20+E21+E22</f>
        <v>561000.6400000001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16871.94</v>
      </c>
      <c r="E25" s="45">
        <v>64350.32</v>
      </c>
    </row>
    <row r="26" spans="2:5" ht="15">
      <c r="B26" s="13">
        <v>30200</v>
      </c>
      <c r="C26" s="54" t="s">
        <v>28</v>
      </c>
      <c r="D26" s="39">
        <v>42</v>
      </c>
      <c r="E26" s="45">
        <v>42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20373.640000000003</v>
      </c>
      <c r="E29" s="50">
        <v>20483.64</v>
      </c>
    </row>
    <row r="30" spans="2:5" ht="15.75" thickBot="1">
      <c r="B30" s="16">
        <v>30000</v>
      </c>
      <c r="C30" s="15" t="s">
        <v>32</v>
      </c>
      <c r="D30" s="48">
        <f>D25+D26+D27+D28+D29</f>
        <v>37287.58</v>
      </c>
      <c r="E30" s="51">
        <f>E25+E26+E27+E28+E29</f>
        <v>84875.95999999999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139100.58</v>
      </c>
      <c r="E33" s="58">
        <v>188331.28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>
        <v>3415</v>
      </c>
      <c r="E35" s="45">
        <v>3415</v>
      </c>
    </row>
    <row r="36" spans="2:5" ht="15">
      <c r="B36" s="13">
        <v>40500</v>
      </c>
      <c r="C36" s="54" t="s">
        <v>39</v>
      </c>
      <c r="D36" s="49">
        <v>1871.58</v>
      </c>
      <c r="E36" s="50">
        <v>1871.58</v>
      </c>
    </row>
    <row r="37" spans="2:5" ht="15.75" thickBot="1">
      <c r="B37" s="16">
        <v>40000</v>
      </c>
      <c r="C37" s="15" t="s">
        <v>40</v>
      </c>
      <c r="D37" s="48">
        <f>D32+D33+D34+D35+D36</f>
        <v>144387.15999999997</v>
      </c>
      <c r="E37" s="51">
        <f>E32+E33+E34+E35+E36</f>
        <v>193617.86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98910.48000000001</v>
      </c>
      <c r="E54" s="45">
        <v>99910.48000000004</v>
      </c>
    </row>
    <row r="55" spans="2:5" ht="15">
      <c r="B55" s="13">
        <v>90200</v>
      </c>
      <c r="C55" s="54" t="s">
        <v>62</v>
      </c>
      <c r="D55" s="60">
        <v>329.05000000000007</v>
      </c>
      <c r="E55" s="61">
        <v>2329.05</v>
      </c>
    </row>
    <row r="56" spans="2:5" ht="15.75" thickBot="1">
      <c r="B56" s="16">
        <v>90000</v>
      </c>
      <c r="C56" s="15" t="s">
        <v>63</v>
      </c>
      <c r="D56" s="48">
        <f>D54+D55</f>
        <v>99239.53000000001</v>
      </c>
      <c r="E56" s="51">
        <f>E54+E55</f>
        <v>102239.53000000004</v>
      </c>
    </row>
    <row r="57" spans="2:5" ht="16.5" thickBot="1" thickTop="1">
      <c r="B57" s="109" t="s">
        <v>64</v>
      </c>
      <c r="C57" s="110"/>
      <c r="D57" s="52">
        <f>D16+D23+D30+D37+D43+D49+D52+D56</f>
        <v>865302.51</v>
      </c>
      <c r="E57" s="55">
        <f>E16+E23+E30+E37+E43+E49+E52+E56</f>
        <v>1002158.5900000001</v>
      </c>
    </row>
    <row r="58" spans="2:5" ht="16.5" thickBot="1" thickTop="1">
      <c r="B58" s="109" t="s">
        <v>65</v>
      </c>
      <c r="C58" s="110"/>
      <c r="D58" s="52">
        <f>D57+D5+D6+D7+D8</f>
        <v>1154693.66</v>
      </c>
      <c r="E58" s="55">
        <f>E57+E5+E6+E7+E8</f>
        <v>1432353.32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IF((Spese_Rendiconto_2020!BV53+Spese_Rendiconto_2020!BW53-Entrate_Rendiconto_2020!D58)&gt;0,Spese_Rendiconto_2020!BV53+Spese_Rendiconto_2020!BW53-Entrate_Rendiconto_2020!D58,0)</f>
        <v>69521.5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243034.37000000002</v>
      </c>
      <c r="E10" s="88">
        <v>0</v>
      </c>
      <c r="F10" s="89">
        <v>113961.84999999998</v>
      </c>
      <c r="G10" s="87"/>
      <c r="H10" s="88"/>
      <c r="I10" s="89"/>
      <c r="J10" s="96">
        <v>18674.83</v>
      </c>
      <c r="K10" s="88">
        <v>0</v>
      </c>
      <c r="L10" s="100">
        <v>15967.41</v>
      </c>
      <c r="M10" s="90">
        <v>46103.24</v>
      </c>
      <c r="N10" s="88">
        <v>0</v>
      </c>
      <c r="O10" s="89">
        <v>25582.739999999998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66169.13</v>
      </c>
      <c r="AF10" s="88">
        <v>0</v>
      </c>
      <c r="AG10" s="89">
        <v>30912.840000000004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373981.57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186424.83999999997</v>
      </c>
    </row>
    <row r="11" spans="2:76" ht="15">
      <c r="B11" s="13">
        <v>102</v>
      </c>
      <c r="C11" s="25" t="s">
        <v>92</v>
      </c>
      <c r="D11" s="87">
        <v>10290.630000000001</v>
      </c>
      <c r="E11" s="88">
        <v>0</v>
      </c>
      <c r="F11" s="89">
        <v>8797.260000000002</v>
      </c>
      <c r="G11" s="87"/>
      <c r="H11" s="88"/>
      <c r="I11" s="89"/>
      <c r="J11" s="96">
        <v>1052.97</v>
      </c>
      <c r="K11" s="88">
        <v>0</v>
      </c>
      <c r="L11" s="100">
        <v>1052.97</v>
      </c>
      <c r="M11" s="90">
        <v>2055.16</v>
      </c>
      <c r="N11" s="88">
        <v>0</v>
      </c>
      <c r="O11" s="89">
        <v>2055.16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2506.6099999999997</v>
      </c>
      <c r="AF11" s="88">
        <v>0</v>
      </c>
      <c r="AG11" s="89">
        <v>2195.1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15905.369999999999</v>
      </c>
      <c r="BW11" s="76">
        <f t="shared" si="1"/>
        <v>0</v>
      </c>
      <c r="BX11" s="78">
        <f t="shared" si="2"/>
        <v>14100.490000000002</v>
      </c>
    </row>
    <row r="12" spans="2:76" ht="15">
      <c r="B12" s="13">
        <v>103</v>
      </c>
      <c r="C12" s="25" t="s">
        <v>93</v>
      </c>
      <c r="D12" s="87">
        <v>101106.32999999999</v>
      </c>
      <c r="E12" s="88">
        <v>0</v>
      </c>
      <c r="F12" s="89">
        <v>72384.44000000002</v>
      </c>
      <c r="G12" s="87"/>
      <c r="H12" s="88"/>
      <c r="I12" s="89"/>
      <c r="J12" s="96">
        <v>0</v>
      </c>
      <c r="K12" s="88">
        <v>0</v>
      </c>
      <c r="L12" s="100">
        <v>9</v>
      </c>
      <c r="M12" s="90">
        <v>50258.369999999995</v>
      </c>
      <c r="N12" s="88">
        <v>0</v>
      </c>
      <c r="O12" s="89">
        <v>26585.320000000003</v>
      </c>
      <c r="P12" s="90">
        <v>1934.92</v>
      </c>
      <c r="Q12" s="88">
        <v>0</v>
      </c>
      <c r="R12" s="89">
        <v>3052.61</v>
      </c>
      <c r="S12" s="90">
        <v>15516.69</v>
      </c>
      <c r="T12" s="88">
        <v>0</v>
      </c>
      <c r="U12" s="89">
        <v>7504.69</v>
      </c>
      <c r="V12" s="90">
        <v>450</v>
      </c>
      <c r="W12" s="88">
        <v>0</v>
      </c>
      <c r="X12" s="89">
        <v>400.01</v>
      </c>
      <c r="Y12" s="90"/>
      <c r="Z12" s="88"/>
      <c r="AA12" s="89"/>
      <c r="AB12" s="90">
        <v>18016.649999999998</v>
      </c>
      <c r="AC12" s="88">
        <v>0</v>
      </c>
      <c r="AD12" s="89">
        <v>67</v>
      </c>
      <c r="AE12" s="90">
        <v>46953.13</v>
      </c>
      <c r="AF12" s="88">
        <v>0</v>
      </c>
      <c r="AG12" s="89">
        <v>31144.57</v>
      </c>
      <c r="AH12" s="90">
        <v>0</v>
      </c>
      <c r="AI12" s="88">
        <v>0</v>
      </c>
      <c r="AJ12" s="89">
        <v>0</v>
      </c>
      <c r="AK12" s="90">
        <v>500</v>
      </c>
      <c r="AL12" s="88">
        <v>0</v>
      </c>
      <c r="AM12" s="89">
        <v>1204.47</v>
      </c>
      <c r="AN12" s="90">
        <v>300</v>
      </c>
      <c r="AO12" s="88">
        <v>0</v>
      </c>
      <c r="AP12" s="89">
        <v>300</v>
      </c>
      <c r="AQ12" s="90"/>
      <c r="AR12" s="88"/>
      <c r="AS12" s="89"/>
      <c r="AT12" s="90"/>
      <c r="AU12" s="88"/>
      <c r="AV12" s="89"/>
      <c r="AW12" s="90">
        <v>916.8</v>
      </c>
      <c r="AX12" s="88">
        <v>0</v>
      </c>
      <c r="AY12" s="89">
        <v>916.8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235952.88999999998</v>
      </c>
      <c r="BW12" s="76">
        <f t="shared" si="1"/>
        <v>0</v>
      </c>
      <c r="BX12" s="78">
        <f t="shared" si="2"/>
        <v>143568.91</v>
      </c>
    </row>
    <row r="13" spans="2:76" ht="15">
      <c r="B13" s="13">
        <v>104</v>
      </c>
      <c r="C13" s="25" t="s">
        <v>19</v>
      </c>
      <c r="D13" s="87">
        <v>18861.18</v>
      </c>
      <c r="E13" s="88">
        <v>0</v>
      </c>
      <c r="F13" s="89">
        <v>7567.530000000001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6571.450000000001</v>
      </c>
      <c r="N13" s="88">
        <v>0</v>
      </c>
      <c r="O13" s="89">
        <v>10722.25</v>
      </c>
      <c r="P13" s="90">
        <v>513</v>
      </c>
      <c r="Q13" s="88">
        <v>0</v>
      </c>
      <c r="R13" s="89">
        <v>369.06</v>
      </c>
      <c r="S13" s="90">
        <v>0</v>
      </c>
      <c r="T13" s="88">
        <v>0</v>
      </c>
      <c r="U13" s="89">
        <v>0</v>
      </c>
      <c r="V13" s="90">
        <v>6871.1</v>
      </c>
      <c r="W13" s="88">
        <v>0</v>
      </c>
      <c r="X13" s="89">
        <v>6014.5</v>
      </c>
      <c r="Y13" s="90"/>
      <c r="Z13" s="88"/>
      <c r="AA13" s="89"/>
      <c r="AB13" s="90">
        <v>123719</v>
      </c>
      <c r="AC13" s="88">
        <v>0</v>
      </c>
      <c r="AD13" s="89">
        <v>62774.08</v>
      </c>
      <c r="AE13" s="90"/>
      <c r="AF13" s="88"/>
      <c r="AG13" s="89"/>
      <c r="AH13" s="90">
        <v>0</v>
      </c>
      <c r="AI13" s="88">
        <v>0</v>
      </c>
      <c r="AJ13" s="89">
        <v>0</v>
      </c>
      <c r="AK13" s="90">
        <v>56302</v>
      </c>
      <c r="AL13" s="88">
        <v>0</v>
      </c>
      <c r="AM13" s="89">
        <v>35145.770000000004</v>
      </c>
      <c r="AN13" s="90"/>
      <c r="AO13" s="88"/>
      <c r="AP13" s="89"/>
      <c r="AQ13" s="90"/>
      <c r="AR13" s="88"/>
      <c r="AS13" s="89"/>
      <c r="AT13" s="90">
        <v>8074</v>
      </c>
      <c r="AU13" s="88">
        <v>0</v>
      </c>
      <c r="AV13" s="89">
        <v>0</v>
      </c>
      <c r="AW13" s="96">
        <v>0</v>
      </c>
      <c r="AX13" s="88">
        <v>0</v>
      </c>
      <c r="AY13" s="100">
        <v>500</v>
      </c>
      <c r="AZ13" s="90"/>
      <c r="BA13" s="88"/>
      <c r="BB13" s="89"/>
      <c r="BC13" s="96">
        <v>41346</v>
      </c>
      <c r="BD13" s="88">
        <v>0</v>
      </c>
      <c r="BE13" s="100">
        <v>24807.600000000002</v>
      </c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262257.73</v>
      </c>
      <c r="BW13" s="76">
        <f t="shared" si="1"/>
        <v>0</v>
      </c>
      <c r="BX13" s="78">
        <f t="shared" si="2"/>
        <v>147900.79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0</v>
      </c>
      <c r="BM16" s="88">
        <v>0</v>
      </c>
      <c r="BN16" s="89">
        <v>0</v>
      </c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722</v>
      </c>
      <c r="E18" s="88">
        <v>0</v>
      </c>
      <c r="F18" s="89">
        <v>17</v>
      </c>
      <c r="G18" s="87"/>
      <c r="H18" s="88"/>
      <c r="I18" s="89"/>
      <c r="J18" s="96">
        <v>0</v>
      </c>
      <c r="K18" s="88">
        <v>0</v>
      </c>
      <c r="L18" s="100">
        <v>0</v>
      </c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722</v>
      </c>
      <c r="BW18" s="76">
        <f t="shared" si="1"/>
        <v>0</v>
      </c>
      <c r="BX18" s="78">
        <f t="shared" si="2"/>
        <v>17</v>
      </c>
    </row>
    <row r="19" spans="2:76" ht="15">
      <c r="B19" s="13">
        <v>110</v>
      </c>
      <c r="C19" s="25" t="s">
        <v>98</v>
      </c>
      <c r="D19" s="87">
        <v>19015</v>
      </c>
      <c r="E19" s="88">
        <v>0</v>
      </c>
      <c r="F19" s="89">
        <v>19015</v>
      </c>
      <c r="G19" s="87"/>
      <c r="H19" s="88"/>
      <c r="I19" s="89"/>
      <c r="J19" s="96"/>
      <c r="K19" s="88"/>
      <c r="L19" s="100"/>
      <c r="M19" s="96">
        <v>0</v>
      </c>
      <c r="N19" s="88">
        <v>0</v>
      </c>
      <c r="O19" s="100">
        <v>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0</v>
      </c>
      <c r="AF19" s="88">
        <v>0</v>
      </c>
      <c r="AG19" s="100">
        <v>0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19015</v>
      </c>
      <c r="BW19" s="76">
        <f t="shared" si="1"/>
        <v>0</v>
      </c>
      <c r="BX19" s="78">
        <f t="shared" si="2"/>
        <v>19015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393029.51</v>
      </c>
      <c r="E20" s="77">
        <f t="shared" si="3"/>
        <v>0</v>
      </c>
      <c r="F20" s="78">
        <f t="shared" si="3"/>
        <v>221743.08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19727.800000000003</v>
      </c>
      <c r="K20" s="77">
        <f t="shared" si="3"/>
        <v>0</v>
      </c>
      <c r="L20" s="76">
        <f t="shared" si="3"/>
        <v>17029.38</v>
      </c>
      <c r="M20" s="97">
        <f t="shared" si="3"/>
        <v>104988.21999999999</v>
      </c>
      <c r="N20" s="77">
        <f t="shared" si="3"/>
        <v>0</v>
      </c>
      <c r="O20" s="76">
        <f t="shared" si="3"/>
        <v>64945.47</v>
      </c>
      <c r="P20" s="97">
        <f t="shared" si="3"/>
        <v>2447.92</v>
      </c>
      <c r="Q20" s="77">
        <f t="shared" si="3"/>
        <v>0</v>
      </c>
      <c r="R20" s="76">
        <f t="shared" si="3"/>
        <v>3421.67</v>
      </c>
      <c r="S20" s="97">
        <f t="shared" si="3"/>
        <v>15516.69</v>
      </c>
      <c r="T20" s="77">
        <f t="shared" si="3"/>
        <v>0</v>
      </c>
      <c r="U20" s="76">
        <f t="shared" si="3"/>
        <v>7504.69</v>
      </c>
      <c r="V20" s="97">
        <f t="shared" si="3"/>
        <v>7321.1</v>
      </c>
      <c r="W20" s="77">
        <f t="shared" si="3"/>
        <v>0</v>
      </c>
      <c r="X20" s="76">
        <f t="shared" si="3"/>
        <v>6414.51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141735.65</v>
      </c>
      <c r="AC20" s="77">
        <f t="shared" si="3"/>
        <v>0</v>
      </c>
      <c r="AD20" s="76">
        <f t="shared" si="3"/>
        <v>62841.08</v>
      </c>
      <c r="AE20" s="97">
        <f t="shared" si="3"/>
        <v>115628.87</v>
      </c>
      <c r="AF20" s="77">
        <f t="shared" si="3"/>
        <v>0</v>
      </c>
      <c r="AG20" s="76">
        <f t="shared" si="3"/>
        <v>64252.51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56802</v>
      </c>
      <c r="AL20" s="77">
        <f t="shared" si="3"/>
        <v>0</v>
      </c>
      <c r="AM20" s="76">
        <f t="shared" si="3"/>
        <v>36350.240000000005</v>
      </c>
      <c r="AN20" s="97">
        <f t="shared" si="3"/>
        <v>300</v>
      </c>
      <c r="AO20" s="77">
        <f t="shared" si="3"/>
        <v>0</v>
      </c>
      <c r="AP20" s="76">
        <f t="shared" si="3"/>
        <v>300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8074</v>
      </c>
      <c r="AU20" s="77">
        <f t="shared" si="3"/>
        <v>0</v>
      </c>
      <c r="AV20" s="76">
        <f t="shared" si="3"/>
        <v>0</v>
      </c>
      <c r="AW20" s="97">
        <f t="shared" si="3"/>
        <v>916.8</v>
      </c>
      <c r="AX20" s="77">
        <f t="shared" si="3"/>
        <v>0</v>
      </c>
      <c r="AY20" s="76">
        <f t="shared" si="3"/>
        <v>1416.8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41346</v>
      </c>
      <c r="BD20" s="77">
        <f t="shared" si="3"/>
        <v>0</v>
      </c>
      <c r="BE20" s="76">
        <f t="shared" si="3"/>
        <v>24807.600000000002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907834.5599999999</v>
      </c>
      <c r="BW20" s="76">
        <f>BW10+BW11+BW12+BW13+BW14+BW15+BW16+BW17+BW18+BW19</f>
        <v>0</v>
      </c>
      <c r="BX20" s="94">
        <f>BX10+BX11+BX12+BX13+BX14+BX15+BX16+BX17+BX18+BX19</f>
        <v>511027.03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96620.35</v>
      </c>
      <c r="E24" s="88">
        <v>0</v>
      </c>
      <c r="F24" s="89">
        <v>87654.75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0</v>
      </c>
      <c r="N24" s="88">
        <v>0</v>
      </c>
      <c r="O24" s="100">
        <v>983.99</v>
      </c>
      <c r="P24" s="96"/>
      <c r="Q24" s="88"/>
      <c r="R24" s="100"/>
      <c r="S24" s="96">
        <v>0</v>
      </c>
      <c r="T24" s="88">
        <v>0</v>
      </c>
      <c r="U24" s="100">
        <v>0</v>
      </c>
      <c r="V24" s="96">
        <v>0</v>
      </c>
      <c r="W24" s="88">
        <v>0</v>
      </c>
      <c r="X24" s="100">
        <v>0</v>
      </c>
      <c r="Y24" s="96">
        <v>0</v>
      </c>
      <c r="Z24" s="88">
        <v>0</v>
      </c>
      <c r="AA24" s="100">
        <v>0</v>
      </c>
      <c r="AB24" s="96">
        <v>54109.34</v>
      </c>
      <c r="AC24" s="88">
        <v>0</v>
      </c>
      <c r="AD24" s="100">
        <v>97460</v>
      </c>
      <c r="AE24" s="96">
        <v>61375.76</v>
      </c>
      <c r="AF24" s="88">
        <v>0</v>
      </c>
      <c r="AG24" s="100">
        <v>65680.37</v>
      </c>
      <c r="AH24" s="96">
        <v>0</v>
      </c>
      <c r="AI24" s="88">
        <v>0</v>
      </c>
      <c r="AJ24" s="100">
        <v>0</v>
      </c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212105.45</v>
      </c>
      <c r="BW24" s="76">
        <f t="shared" si="4"/>
        <v>0</v>
      </c>
      <c r="BX24" s="78">
        <f t="shared" si="4"/>
        <v>251779.11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>
        <v>0</v>
      </c>
      <c r="Q25" s="88">
        <v>0</v>
      </c>
      <c r="R25" s="100">
        <v>0</v>
      </c>
      <c r="S25" s="96"/>
      <c r="T25" s="88"/>
      <c r="U25" s="100"/>
      <c r="V25" s="96"/>
      <c r="W25" s="88"/>
      <c r="X25" s="100"/>
      <c r="Y25" s="96"/>
      <c r="Z25" s="88"/>
      <c r="AA25" s="100"/>
      <c r="AB25" s="96">
        <v>4822</v>
      </c>
      <c r="AC25" s="88">
        <v>0</v>
      </c>
      <c r="AD25" s="100">
        <v>0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4822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96620.35</v>
      </c>
      <c r="E28" s="77">
        <f t="shared" si="5"/>
        <v>0</v>
      </c>
      <c r="F28" s="78">
        <f t="shared" si="5"/>
        <v>87654.75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983.99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58931.34</v>
      </c>
      <c r="AC28" s="77">
        <f t="shared" si="5"/>
        <v>0</v>
      </c>
      <c r="AD28" s="76">
        <f t="shared" si="5"/>
        <v>97460</v>
      </c>
      <c r="AE28" s="97">
        <f t="shared" si="5"/>
        <v>61375.76</v>
      </c>
      <c r="AF28" s="77">
        <f t="shared" si="5"/>
        <v>0</v>
      </c>
      <c r="AG28" s="76">
        <f t="shared" si="5"/>
        <v>65680.37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216927.45</v>
      </c>
      <c r="BW28" s="76">
        <f>BW23+BW24+BW25+BW26+BW27</f>
        <v>0</v>
      </c>
      <c r="BX28" s="94">
        <f>BX23+BX24+BX25+BX26+BX27</f>
        <v>251779.11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0</v>
      </c>
      <c r="BM40" s="88">
        <v>0</v>
      </c>
      <c r="BN40" s="100">
        <v>0</v>
      </c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99124.09999999999</v>
      </c>
      <c r="BS49" s="88">
        <v>0</v>
      </c>
      <c r="BT49" s="100">
        <v>98742.38</v>
      </c>
      <c r="BU49" s="75"/>
      <c r="BV49" s="84">
        <f aca="true" t="shared" si="15" ref="BV49:BX50">D49+G49+J49+M49+P49+S49+V49+Y49+AB49+AE49+AH49+AK49+AN49+AQ49+AT49+AW49+AZ49+BC49+BF49+BI49+BL49+BO49+BR49</f>
        <v>99124.09999999999</v>
      </c>
      <c r="BW49" s="76">
        <f t="shared" si="15"/>
        <v>0</v>
      </c>
      <c r="BX49" s="78">
        <f t="shared" si="15"/>
        <v>98742.38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329.05000000000007</v>
      </c>
      <c r="BS50" s="88">
        <v>0</v>
      </c>
      <c r="BT50" s="100">
        <v>329.05000000000007</v>
      </c>
      <c r="BU50" s="75"/>
      <c r="BV50" s="84">
        <f t="shared" si="15"/>
        <v>329.05000000000007</v>
      </c>
      <c r="BW50" s="76">
        <f t="shared" si="15"/>
        <v>0</v>
      </c>
      <c r="BX50" s="78">
        <f t="shared" si="15"/>
        <v>329.05000000000007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99453.15</v>
      </c>
      <c r="BS51" s="77">
        <f>BS49+BS50</f>
        <v>0</v>
      </c>
      <c r="BT51" s="76">
        <f>BT49+BT50</f>
        <v>99071.43000000001</v>
      </c>
      <c r="BU51" s="84"/>
      <c r="BV51" s="84">
        <f>BV49+BV50</f>
        <v>99453.15</v>
      </c>
      <c r="BW51" s="76">
        <f>BW49+BW50</f>
        <v>0</v>
      </c>
      <c r="BX51" s="94">
        <f>BX49+BX50</f>
        <v>99071.43000000001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489649.86</v>
      </c>
      <c r="E53" s="85">
        <f t="shared" si="18"/>
        <v>0</v>
      </c>
      <c r="F53" s="85">
        <f t="shared" si="18"/>
        <v>309397.82999999996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19727.800000000003</v>
      </c>
      <c r="K53" s="85">
        <f t="shared" si="18"/>
        <v>0</v>
      </c>
      <c r="L53" s="85">
        <f t="shared" si="18"/>
        <v>17029.38</v>
      </c>
      <c r="M53" s="85">
        <f t="shared" si="18"/>
        <v>104988.21999999999</v>
      </c>
      <c r="N53" s="85">
        <f t="shared" si="18"/>
        <v>0</v>
      </c>
      <c r="O53" s="85">
        <f t="shared" si="18"/>
        <v>65929.46</v>
      </c>
      <c r="P53" s="85">
        <f t="shared" si="18"/>
        <v>2447.92</v>
      </c>
      <c r="Q53" s="85">
        <f t="shared" si="18"/>
        <v>0</v>
      </c>
      <c r="R53" s="85">
        <f t="shared" si="18"/>
        <v>3421.67</v>
      </c>
      <c r="S53" s="85">
        <f t="shared" si="18"/>
        <v>15516.69</v>
      </c>
      <c r="T53" s="85">
        <f t="shared" si="18"/>
        <v>0</v>
      </c>
      <c r="U53" s="85">
        <f t="shared" si="18"/>
        <v>7504.69</v>
      </c>
      <c r="V53" s="85">
        <f t="shared" si="18"/>
        <v>7321.1</v>
      </c>
      <c r="W53" s="85">
        <f t="shared" si="18"/>
        <v>0</v>
      </c>
      <c r="X53" s="85">
        <f t="shared" si="18"/>
        <v>6414.51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200666.99</v>
      </c>
      <c r="AC53" s="85">
        <f t="shared" si="18"/>
        <v>0</v>
      </c>
      <c r="AD53" s="85">
        <f t="shared" si="18"/>
        <v>160301.08000000002</v>
      </c>
      <c r="AE53" s="85">
        <f t="shared" si="18"/>
        <v>177004.63</v>
      </c>
      <c r="AF53" s="85">
        <f t="shared" si="18"/>
        <v>0</v>
      </c>
      <c r="AG53" s="85">
        <f t="shared" si="18"/>
        <v>129932.88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56802</v>
      </c>
      <c r="AL53" s="85">
        <f t="shared" si="19"/>
        <v>0</v>
      </c>
      <c r="AM53" s="85">
        <f t="shared" si="19"/>
        <v>36350.240000000005</v>
      </c>
      <c r="AN53" s="85">
        <f t="shared" si="19"/>
        <v>300</v>
      </c>
      <c r="AO53" s="85">
        <f t="shared" si="19"/>
        <v>0</v>
      </c>
      <c r="AP53" s="85">
        <f t="shared" si="19"/>
        <v>300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8074</v>
      </c>
      <c r="AU53" s="85">
        <f t="shared" si="19"/>
        <v>0</v>
      </c>
      <c r="AV53" s="85">
        <f t="shared" si="19"/>
        <v>0</v>
      </c>
      <c r="AW53" s="85">
        <f t="shared" si="19"/>
        <v>916.8</v>
      </c>
      <c r="AX53" s="85">
        <f t="shared" si="19"/>
        <v>0</v>
      </c>
      <c r="AY53" s="85">
        <f t="shared" si="19"/>
        <v>1416.8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41346</v>
      </c>
      <c r="BD53" s="85">
        <f t="shared" si="19"/>
        <v>0</v>
      </c>
      <c r="BE53" s="85">
        <f t="shared" si="19"/>
        <v>24807.600000000002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99453.15</v>
      </c>
      <c r="BS53" s="85">
        <f t="shared" si="19"/>
        <v>0</v>
      </c>
      <c r="BT53" s="85">
        <f t="shared" si="19"/>
        <v>99071.43000000001</v>
      </c>
      <c r="BU53" s="85">
        <f>BU8</f>
        <v>0</v>
      </c>
      <c r="BV53" s="101">
        <f>BV8+BV20+BV28+BV35+BV42+BV46+BV51</f>
        <v>1224215.16</v>
      </c>
      <c r="BW53" s="86">
        <f>BW20+BW28+BW35+BW42+BW46+BW51</f>
        <v>0</v>
      </c>
      <c r="BX53" s="86">
        <f>BX20+BX28+BX35+BX42+BX46+BX51</f>
        <v>861877.5700000001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IF((Spese_Rendiconto_2020!BV53+Spese_Rendiconto_2020!BW53-Entrate_Rendiconto_2020!D58)&lt;0,Entrate_Rendiconto_2020!D58-Spese_Rendiconto_2020!BV53-Spese_Rendiconto_2020!BW53,0)</f>
        <v>0</v>
      </c>
      <c r="BW54" s="92"/>
      <c r="BX54" s="93">
        <f>IF((Spese_Rendiconto_2020!BX53-Entrate_Rendiconto_2020!E58)&lt;0,Entrate_Rendiconto_2020!E58-Spese_Rendiconto_2020!BX53,0)</f>
        <v>570475.75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2020-06-19T10:02:18Z</dcterms:modified>
  <cp:category/>
  <cp:version/>
  <cp:contentType/>
  <cp:contentStatus/>
</cp:coreProperties>
</file>