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<sst xmlns="http://schemas.openxmlformats.org/spreadsheetml/2006/main" count="870" uniqueCount="149">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</sst>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19768.24</v>
      </c>
      <c r="E5" s="38"/>
    </row>
    <row r="6" spans="2:5" ht="15">
      <c r="B6" s="8"/>
      <c r="C6" s="5" t="s">
        <v>5</v>
      </c>
      <c r="D6" s="39">
        <v>530065.23</v>
      </c>
      <c r="E6" s="40"/>
    </row>
    <row r="7" spans="2:5" ht="15">
      <c r="B7" s="8"/>
      <c r="C7" s="5" t="s">
        <v>6</v>
      </c>
      <c r="D7" s="39">
        <v>318300</v>
      </c>
      <c r="E7" s="40"/>
    </row>
    <row r="8" spans="2:5" ht="15.75" thickBot="1">
      <c r="B8" s="9"/>
      <c r="C8" s="6" t="s">
        <v>7</v>
      </c>
      <c r="D8" s="41"/>
      <c r="E8" s="42">
        <v>945472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344921.70999999996</v>
      </c>
      <c r="E10" s="45">
        <v>436031.86999999994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344921.70999999996</v>
      </c>
      <c r="E16" s="51">
        <f>E10+E11+E12+E13+E14+E15</f>
        <v>436031.86999999994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1063770.8200000003</v>
      </c>
      <c r="E18" s="45">
        <v>994485.0200000004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1063770.8200000003</v>
      </c>
      <c r="E23" s="51">
        <f>E18+E19+E20+E21+E22</f>
        <v>994485.0200000004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130495.77000000002</v>
      </c>
      <c r="E25" s="45">
        <v>171818.88999999998</v>
      </c>
    </row>
    <row r="26" spans="2:5" ht="15">
      <c r="B26" s="13">
        <v>30200</v>
      </c>
      <c r="C26" s="54" t="s">
        <v>28</v>
      </c>
      <c r="D26" s="39">
        <v>1074.54</v>
      </c>
      <c r="E26" s="45">
        <v>1037.3400000000001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23402.019999999997</v>
      </c>
      <c r="E29" s="50">
        <v>23363.86</v>
      </c>
    </row>
    <row r="30" spans="2:5" ht="15.75" thickBot="1">
      <c r="B30" s="16">
        <v>30000</v>
      </c>
      <c r="C30" s="15" t="s">
        <v>32</v>
      </c>
      <c r="D30" s="48">
        <f>D25+D26+D27+D28+D29</f>
        <v>154972.33000000002</v>
      </c>
      <c r="E30" s="51">
        <f>E25+E26+E27+E28+E29</f>
        <v>196220.08999999997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285821.13</v>
      </c>
      <c r="E33" s="59">
        <v>227652.01000000004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1695</v>
      </c>
      <c r="E35" s="45">
        <v>1695</v>
      </c>
    </row>
    <row r="36" spans="2:5" ht="15">
      <c r="B36" s="13">
        <v>40500</v>
      </c>
      <c r="C36" s="54" t="s">
        <v>39</v>
      </c>
      <c r="D36" s="49">
        <v>2235.54</v>
      </c>
      <c r="E36" s="50">
        <v>2235.54</v>
      </c>
    </row>
    <row r="37" spans="2:5" ht="15.75" thickBot="1">
      <c r="B37" s="16">
        <v>40000</v>
      </c>
      <c r="C37" s="15" t="s">
        <v>40</v>
      </c>
      <c r="D37" s="48">
        <f>D32+D33+D34+D35+D36</f>
        <v>289751.67</v>
      </c>
      <c r="E37" s="51">
        <f>E32+E33+E34+E35+E36</f>
        <v>231582.55000000005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243215.75999999995</v>
      </c>
      <c r="E54" s="45">
        <v>242651.8399999999</v>
      </c>
    </row>
    <row r="55" spans="2:5" ht="15">
      <c r="B55" s="13">
        <v>90200</v>
      </c>
      <c r="C55" s="54" t="s">
        <v>62</v>
      </c>
      <c r="D55" s="61">
        <v>1849.5400000000002</v>
      </c>
      <c r="E55" s="62">
        <v>1849.5399999999995</v>
      </c>
    </row>
    <row r="56" spans="2:5" ht="15.75" thickBot="1">
      <c r="B56" s="16">
        <v>90000</v>
      </c>
      <c r="C56" s="15" t="s">
        <v>63</v>
      </c>
      <c r="D56" s="48">
        <f>D54+D55</f>
        <v>245065.29999999996</v>
      </c>
      <c r="E56" s="51">
        <f>E54+E55</f>
        <v>244501.37999999992</v>
      </c>
    </row>
    <row r="57" spans="2:5" ht="16.5" thickBot="1" thickTop="1">
      <c r="B57" s="109" t="s">
        <v>64</v>
      </c>
      <c r="C57" s="110"/>
      <c r="D57" s="52">
        <f>D16+D23+D30+D37+D43+D49+D52+D56</f>
        <v>2098481.83</v>
      </c>
      <c r="E57" s="55">
        <f>E16+E23+E30+E37+E43+E49+E52+E56</f>
        <v>2102820.9100000006</v>
      </c>
    </row>
    <row r="58" spans="2:5" ht="16.5" thickBot="1" thickTop="1">
      <c r="B58" s="109" t="s">
        <v>65</v>
      </c>
      <c r="C58" s="110"/>
      <c r="D58" s="52">
        <f>D57+D5+D6+D7+D8</f>
        <v>2966615.3000000003</v>
      </c>
      <c r="E58" s="55">
        <f>E57+E5+E6+E7+E8</f>
        <v>3048292.9100000006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336241.14999999997</v>
      </c>
      <c r="E10" s="89">
        <v>14335.73</v>
      </c>
      <c r="F10" s="90">
        <v>306662.92999999993</v>
      </c>
      <c r="G10" s="88"/>
      <c r="H10" s="89"/>
      <c r="I10" s="90"/>
      <c r="J10" s="97">
        <v>20426.16</v>
      </c>
      <c r="K10" s="89">
        <v>0</v>
      </c>
      <c r="L10" s="101">
        <v>20426.160000000003</v>
      </c>
      <c r="M10" s="91">
        <v>65563.29</v>
      </c>
      <c r="N10" s="89">
        <v>0</v>
      </c>
      <c r="O10" s="90">
        <v>65563.28999999998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72295.23</v>
      </c>
      <c r="AF10" s="89">
        <v>0</v>
      </c>
      <c r="AG10" s="90">
        <v>70102.17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494525.8299999999</v>
      </c>
      <c r="BW10" s="77">
        <f aca="true" t="shared" si="1" ref="BW10:BW19">E10+H10+K10+N10+Q10+T10+W10+Z10+AC10+AF10+AI10+AL10+AO10+AR10+AU10+AX10+BA10+BD10+BG10+BJ10+BM10+BP10+BS10</f>
        <v>14335.73</v>
      </c>
      <c r="BX10" s="79">
        <f aca="true" t="shared" si="2" ref="BX10:BX19">F10+I10+L10+O10+R10+U10+X10+AA10+AD10+AG10+AJ10+AM10+AP10+AS10+AV10+AY10+BB10+BE10+BH10+BK10+BN10+BQ10+BT10</f>
        <v>462754.54999999993</v>
      </c>
    </row>
    <row r="11" spans="2:76" ht="15">
      <c r="B11" s="13">
        <v>102</v>
      </c>
      <c r="C11" s="25" t="s">
        <v>92</v>
      </c>
      <c r="D11" s="88">
        <v>27903.13</v>
      </c>
      <c r="E11" s="89">
        <v>984.28</v>
      </c>
      <c r="F11" s="90">
        <v>25171.69</v>
      </c>
      <c r="G11" s="88"/>
      <c r="H11" s="89"/>
      <c r="I11" s="90"/>
      <c r="J11" s="97">
        <v>1331.8</v>
      </c>
      <c r="K11" s="89">
        <v>0</v>
      </c>
      <c r="L11" s="101">
        <v>1331.8000000000002</v>
      </c>
      <c r="M11" s="91">
        <v>4696.57</v>
      </c>
      <c r="N11" s="89">
        <v>0</v>
      </c>
      <c r="O11" s="90">
        <v>4696.569999999999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4907.28</v>
      </c>
      <c r="AF11" s="89">
        <v>0</v>
      </c>
      <c r="AG11" s="90">
        <v>4756.709999999999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38838.78</v>
      </c>
      <c r="BW11" s="77">
        <f t="shared" si="1"/>
        <v>984.28</v>
      </c>
      <c r="BX11" s="79">
        <f t="shared" si="2"/>
        <v>35956.77</v>
      </c>
    </row>
    <row r="12" spans="2:76" ht="15">
      <c r="B12" s="13">
        <v>103</v>
      </c>
      <c r="C12" s="25" t="s">
        <v>93</v>
      </c>
      <c r="D12" s="88">
        <v>191933.06</v>
      </c>
      <c r="E12" s="89">
        <v>0</v>
      </c>
      <c r="F12" s="90">
        <v>173026.8599999999</v>
      </c>
      <c r="G12" s="88"/>
      <c r="H12" s="89"/>
      <c r="I12" s="90"/>
      <c r="J12" s="97">
        <v>16472.77</v>
      </c>
      <c r="K12" s="89">
        <v>0</v>
      </c>
      <c r="L12" s="101">
        <v>12812.77</v>
      </c>
      <c r="M12" s="91">
        <v>83443.36</v>
      </c>
      <c r="N12" s="89">
        <v>0</v>
      </c>
      <c r="O12" s="90">
        <v>78552.71999999999</v>
      </c>
      <c r="P12" s="91">
        <v>2467.76</v>
      </c>
      <c r="Q12" s="89">
        <v>0</v>
      </c>
      <c r="R12" s="90">
        <v>3518.86</v>
      </c>
      <c r="S12" s="91">
        <v>9905.32</v>
      </c>
      <c r="T12" s="89">
        <v>0</v>
      </c>
      <c r="U12" s="90">
        <v>6943.2699999999995</v>
      </c>
      <c r="V12" s="91">
        <v>498</v>
      </c>
      <c r="W12" s="89">
        <v>0</v>
      </c>
      <c r="X12" s="90">
        <v>498</v>
      </c>
      <c r="Y12" s="91">
        <v>4232.8</v>
      </c>
      <c r="Z12" s="89">
        <v>0</v>
      </c>
      <c r="AA12" s="90">
        <v>0</v>
      </c>
      <c r="AB12" s="91">
        <v>33684.92</v>
      </c>
      <c r="AC12" s="89">
        <v>0</v>
      </c>
      <c r="AD12" s="90">
        <v>34530.92</v>
      </c>
      <c r="AE12" s="91">
        <v>80069.56</v>
      </c>
      <c r="AF12" s="89">
        <v>0</v>
      </c>
      <c r="AG12" s="90">
        <v>65885.8</v>
      </c>
      <c r="AH12" s="91">
        <v>300</v>
      </c>
      <c r="AI12" s="89">
        <v>0</v>
      </c>
      <c r="AJ12" s="90">
        <v>0</v>
      </c>
      <c r="AK12" s="91">
        <v>939.2</v>
      </c>
      <c r="AL12" s="89">
        <v>0</v>
      </c>
      <c r="AM12" s="90">
        <v>963.2800000000001</v>
      </c>
      <c r="AN12" s="91">
        <v>300</v>
      </c>
      <c r="AO12" s="89">
        <v>0</v>
      </c>
      <c r="AP12" s="90">
        <v>300</v>
      </c>
      <c r="AQ12" s="91"/>
      <c r="AR12" s="89"/>
      <c r="AS12" s="90"/>
      <c r="AT12" s="91"/>
      <c r="AU12" s="89"/>
      <c r="AV12" s="90"/>
      <c r="AW12" s="91">
        <v>916.8</v>
      </c>
      <c r="AX12" s="89">
        <v>0</v>
      </c>
      <c r="AY12" s="90">
        <v>916.8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425163.55</v>
      </c>
      <c r="BW12" s="77">
        <f t="shared" si="1"/>
        <v>0</v>
      </c>
      <c r="BX12" s="79">
        <f t="shared" si="2"/>
        <v>377949.27999999985</v>
      </c>
    </row>
    <row r="13" spans="2:76" ht="15">
      <c r="B13" s="13">
        <v>104</v>
      </c>
      <c r="C13" s="25" t="s">
        <v>19</v>
      </c>
      <c r="D13" s="88">
        <v>161865.94999999998</v>
      </c>
      <c r="E13" s="89">
        <v>0</v>
      </c>
      <c r="F13" s="90">
        <v>172495.38</v>
      </c>
      <c r="G13" s="88"/>
      <c r="H13" s="89"/>
      <c r="I13" s="90"/>
      <c r="J13" s="97">
        <v>829.98</v>
      </c>
      <c r="K13" s="89">
        <v>0</v>
      </c>
      <c r="L13" s="101">
        <v>1457.3400000000001</v>
      </c>
      <c r="M13" s="91">
        <v>5328</v>
      </c>
      <c r="N13" s="89">
        <v>0</v>
      </c>
      <c r="O13" s="90">
        <v>4731.68</v>
      </c>
      <c r="P13" s="91">
        <v>513</v>
      </c>
      <c r="Q13" s="89">
        <v>0</v>
      </c>
      <c r="R13" s="90">
        <v>428.49</v>
      </c>
      <c r="S13" s="91">
        <v>0</v>
      </c>
      <c r="T13" s="89">
        <v>0</v>
      </c>
      <c r="U13" s="90">
        <v>0</v>
      </c>
      <c r="V13" s="91">
        <v>16141.9</v>
      </c>
      <c r="W13" s="89">
        <v>0</v>
      </c>
      <c r="X13" s="90">
        <v>13386.9</v>
      </c>
      <c r="Y13" s="91"/>
      <c r="Z13" s="89"/>
      <c r="AA13" s="90"/>
      <c r="AB13" s="91">
        <v>113014.40000000001</v>
      </c>
      <c r="AC13" s="89">
        <v>0</v>
      </c>
      <c r="AD13" s="90">
        <v>125019.61000000002</v>
      </c>
      <c r="AE13" s="91"/>
      <c r="AF13" s="89"/>
      <c r="AG13" s="90"/>
      <c r="AH13" s="91">
        <v>1241.57</v>
      </c>
      <c r="AI13" s="89">
        <v>0</v>
      </c>
      <c r="AJ13" s="90">
        <v>1241.57</v>
      </c>
      <c r="AK13" s="91">
        <v>46341</v>
      </c>
      <c r="AL13" s="89">
        <v>0</v>
      </c>
      <c r="AM13" s="90">
        <v>54913.34</v>
      </c>
      <c r="AN13" s="91"/>
      <c r="AO13" s="89"/>
      <c r="AP13" s="90"/>
      <c r="AQ13" s="91"/>
      <c r="AR13" s="89"/>
      <c r="AS13" s="90"/>
      <c r="AT13" s="91">
        <v>5450</v>
      </c>
      <c r="AU13" s="89">
        <v>0</v>
      </c>
      <c r="AV13" s="90">
        <v>8478.4</v>
      </c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36019</v>
      </c>
      <c r="BD13" s="89">
        <v>0</v>
      </c>
      <c r="BE13" s="101">
        <v>36019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386744.8</v>
      </c>
      <c r="BW13" s="77">
        <f t="shared" si="1"/>
        <v>0</v>
      </c>
      <c r="BX13" s="79">
        <f t="shared" si="2"/>
        <v>418171.7100000001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4379</v>
      </c>
      <c r="E18" s="89">
        <v>0</v>
      </c>
      <c r="F18" s="90">
        <v>5221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4379</v>
      </c>
      <c r="BW18" s="77">
        <f t="shared" si="1"/>
        <v>0</v>
      </c>
      <c r="BX18" s="79">
        <f t="shared" si="2"/>
        <v>5221</v>
      </c>
    </row>
    <row r="19" spans="2:76" ht="15">
      <c r="B19" s="13">
        <v>110</v>
      </c>
      <c r="C19" s="25" t="s">
        <v>98</v>
      </c>
      <c r="D19" s="88">
        <v>14337.5</v>
      </c>
      <c r="E19" s="89">
        <v>0</v>
      </c>
      <c r="F19" s="90">
        <v>15108.7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14337.5</v>
      </c>
      <c r="BW19" s="77">
        <f t="shared" si="1"/>
        <v>0</v>
      </c>
      <c r="BX19" s="79">
        <f t="shared" si="2"/>
        <v>15108.7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736659.7899999999</v>
      </c>
      <c r="E20" s="78">
        <f t="shared" si="3"/>
        <v>15320.01</v>
      </c>
      <c r="F20" s="79">
        <f t="shared" si="3"/>
        <v>697686.5599999998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39060.71</v>
      </c>
      <c r="K20" s="78">
        <f t="shared" si="3"/>
        <v>0</v>
      </c>
      <c r="L20" s="77">
        <f t="shared" si="3"/>
        <v>36028.07000000001</v>
      </c>
      <c r="M20" s="98">
        <f t="shared" si="3"/>
        <v>159031.21999999997</v>
      </c>
      <c r="N20" s="78">
        <f t="shared" si="3"/>
        <v>0</v>
      </c>
      <c r="O20" s="77">
        <f t="shared" si="3"/>
        <v>153544.25999999995</v>
      </c>
      <c r="P20" s="98">
        <f t="shared" si="3"/>
        <v>2980.76</v>
      </c>
      <c r="Q20" s="78">
        <f t="shared" si="3"/>
        <v>0</v>
      </c>
      <c r="R20" s="77">
        <f t="shared" si="3"/>
        <v>3947.3500000000004</v>
      </c>
      <c r="S20" s="98">
        <f t="shared" si="3"/>
        <v>9905.32</v>
      </c>
      <c r="T20" s="78">
        <f t="shared" si="3"/>
        <v>0</v>
      </c>
      <c r="U20" s="77">
        <f t="shared" si="3"/>
        <v>6943.2699999999995</v>
      </c>
      <c r="V20" s="98">
        <f t="shared" si="3"/>
        <v>16639.9</v>
      </c>
      <c r="W20" s="78">
        <f t="shared" si="3"/>
        <v>0</v>
      </c>
      <c r="X20" s="77">
        <f t="shared" si="3"/>
        <v>13884.9</v>
      </c>
      <c r="Y20" s="98">
        <f t="shared" si="3"/>
        <v>4232.8</v>
      </c>
      <c r="Z20" s="78">
        <f t="shared" si="3"/>
        <v>0</v>
      </c>
      <c r="AA20" s="77">
        <f t="shared" si="3"/>
        <v>0</v>
      </c>
      <c r="AB20" s="98">
        <f t="shared" si="3"/>
        <v>146699.32</v>
      </c>
      <c r="AC20" s="78">
        <f t="shared" si="3"/>
        <v>0</v>
      </c>
      <c r="AD20" s="77">
        <f t="shared" si="3"/>
        <v>159550.53000000003</v>
      </c>
      <c r="AE20" s="98">
        <f t="shared" si="3"/>
        <v>157272.07</v>
      </c>
      <c r="AF20" s="78">
        <f t="shared" si="3"/>
        <v>0</v>
      </c>
      <c r="AG20" s="77">
        <f t="shared" si="3"/>
        <v>140744.68</v>
      </c>
      <c r="AH20" s="98">
        <f t="shared" si="3"/>
        <v>1541.57</v>
      </c>
      <c r="AI20" s="78">
        <f t="shared" si="3"/>
        <v>0</v>
      </c>
      <c r="AJ20" s="77">
        <f t="shared" si="3"/>
        <v>1241.57</v>
      </c>
      <c r="AK20" s="98">
        <f t="shared" si="3"/>
        <v>47280.2</v>
      </c>
      <c r="AL20" s="78">
        <f t="shared" si="3"/>
        <v>0</v>
      </c>
      <c r="AM20" s="77">
        <f t="shared" si="3"/>
        <v>55876.619999999995</v>
      </c>
      <c r="AN20" s="98">
        <f t="shared" si="3"/>
        <v>300</v>
      </c>
      <c r="AO20" s="78">
        <f t="shared" si="3"/>
        <v>0</v>
      </c>
      <c r="AP20" s="77">
        <f t="shared" si="3"/>
        <v>300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5450</v>
      </c>
      <c r="AU20" s="78">
        <f t="shared" si="3"/>
        <v>0</v>
      </c>
      <c r="AV20" s="77">
        <f t="shared" si="3"/>
        <v>8478.4</v>
      </c>
      <c r="AW20" s="98">
        <f t="shared" si="3"/>
        <v>916.8</v>
      </c>
      <c r="AX20" s="78">
        <f t="shared" si="3"/>
        <v>0</v>
      </c>
      <c r="AY20" s="77">
        <f t="shared" si="3"/>
        <v>916.8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36019</v>
      </c>
      <c r="BD20" s="78">
        <f t="shared" si="3"/>
        <v>0</v>
      </c>
      <c r="BE20" s="77">
        <f t="shared" si="3"/>
        <v>36019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1363989.46</v>
      </c>
      <c r="BW20" s="77">
        <f>BW10+BW11+BW12+BW13+BW14+BW15+BW16+BW17+BW18+BW19</f>
        <v>15320.01</v>
      </c>
      <c r="BX20" s="95">
        <f>BX10+BX11+BX12+BX13+BX14+BX15+BX16+BX17+BX18+BX19</f>
        <v>1315162.01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66659.70999999999</v>
      </c>
      <c r="E24" s="89">
        <v>0</v>
      </c>
      <c r="F24" s="90">
        <v>67916.73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129371.26999999997</v>
      </c>
      <c r="N24" s="89">
        <v>18024.07</v>
      </c>
      <c r="O24" s="101">
        <v>84541.18999999999</v>
      </c>
      <c r="P24" s="97"/>
      <c r="Q24" s="89"/>
      <c r="R24" s="101"/>
      <c r="S24" s="97">
        <v>11479.9</v>
      </c>
      <c r="T24" s="89">
        <v>29194.6</v>
      </c>
      <c r="U24" s="101">
        <v>33693.78</v>
      </c>
      <c r="V24" s="97">
        <v>3000</v>
      </c>
      <c r="W24" s="89">
        <v>0</v>
      </c>
      <c r="X24" s="101">
        <v>0</v>
      </c>
      <c r="Y24" s="97">
        <v>0.01</v>
      </c>
      <c r="Z24" s="89">
        <v>0</v>
      </c>
      <c r="AA24" s="101">
        <v>4853.17</v>
      </c>
      <c r="AB24" s="97">
        <v>89337.04000000001</v>
      </c>
      <c r="AC24" s="89">
        <v>40260</v>
      </c>
      <c r="AD24" s="101">
        <v>79251.88</v>
      </c>
      <c r="AE24" s="97">
        <v>523268.23</v>
      </c>
      <c r="AF24" s="89">
        <v>86950.32</v>
      </c>
      <c r="AG24" s="101">
        <v>141939.35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5810.86</v>
      </c>
      <c r="AX24" s="89">
        <v>0</v>
      </c>
      <c r="AY24" s="101">
        <v>5810.86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828927.0199999999</v>
      </c>
      <c r="BW24" s="77">
        <f t="shared" si="4"/>
        <v>174428.99</v>
      </c>
      <c r="BX24" s="79">
        <f t="shared" si="4"/>
        <v>418006.95999999996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6173.2</v>
      </c>
      <c r="Q25" s="89">
        <v>0</v>
      </c>
      <c r="R25" s="101">
        <v>6173.2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6519</v>
      </c>
      <c r="AC25" s="89">
        <v>0</v>
      </c>
      <c r="AD25" s="101">
        <v>2342.58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12692.2</v>
      </c>
      <c r="BW25" s="77">
        <f t="shared" si="4"/>
        <v>0</v>
      </c>
      <c r="BX25" s="79">
        <f t="shared" si="4"/>
        <v>8515.779999999999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66659.70999999999</v>
      </c>
      <c r="E28" s="78">
        <f t="shared" si="5"/>
        <v>0</v>
      </c>
      <c r="F28" s="79">
        <f t="shared" si="5"/>
        <v>67916.73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129371.26999999997</v>
      </c>
      <c r="N28" s="78">
        <f t="shared" si="5"/>
        <v>18024.07</v>
      </c>
      <c r="O28" s="77">
        <f t="shared" si="5"/>
        <v>84541.18999999999</v>
      </c>
      <c r="P28" s="98">
        <f t="shared" si="5"/>
        <v>6173.2</v>
      </c>
      <c r="Q28" s="78">
        <f t="shared" si="5"/>
        <v>0</v>
      </c>
      <c r="R28" s="77">
        <f t="shared" si="5"/>
        <v>6173.2</v>
      </c>
      <c r="S28" s="98">
        <f t="shared" si="5"/>
        <v>11479.9</v>
      </c>
      <c r="T28" s="78">
        <f t="shared" si="5"/>
        <v>29194.6</v>
      </c>
      <c r="U28" s="77">
        <f t="shared" si="5"/>
        <v>33693.78</v>
      </c>
      <c r="V28" s="98">
        <f t="shared" si="5"/>
        <v>3000</v>
      </c>
      <c r="W28" s="78">
        <f t="shared" si="5"/>
        <v>0</v>
      </c>
      <c r="X28" s="77">
        <f t="shared" si="5"/>
        <v>0</v>
      </c>
      <c r="Y28" s="98">
        <f t="shared" si="5"/>
        <v>0.01</v>
      </c>
      <c r="Z28" s="78">
        <f t="shared" si="5"/>
        <v>0</v>
      </c>
      <c r="AA28" s="77">
        <f t="shared" si="5"/>
        <v>4853.17</v>
      </c>
      <c r="AB28" s="98">
        <f t="shared" si="5"/>
        <v>95856.04000000001</v>
      </c>
      <c r="AC28" s="78">
        <f t="shared" si="5"/>
        <v>40260</v>
      </c>
      <c r="AD28" s="77">
        <f t="shared" si="5"/>
        <v>81594.46</v>
      </c>
      <c r="AE28" s="98">
        <f t="shared" si="5"/>
        <v>523268.23</v>
      </c>
      <c r="AF28" s="78">
        <f t="shared" si="5"/>
        <v>86950.32</v>
      </c>
      <c r="AG28" s="77">
        <f t="shared" si="5"/>
        <v>141939.35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5810.86</v>
      </c>
      <c r="AX28" s="78">
        <f t="shared" si="6"/>
        <v>0</v>
      </c>
      <c r="AY28" s="77">
        <f t="shared" si="6"/>
        <v>5810.86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841619.2199999999</v>
      </c>
      <c r="BW28" s="77">
        <f>BW23+BW24+BW25+BW26+BW27</f>
        <v>174428.99</v>
      </c>
      <c r="BX28" s="95">
        <f>BX23+BX24+BX25+BX26+BX27</f>
        <v>426522.74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243215.76000000004</v>
      </c>
      <c r="BS49" s="89">
        <v>0</v>
      </c>
      <c r="BT49" s="101">
        <v>202051.13</v>
      </c>
      <c r="BU49" s="76"/>
      <c r="BV49" s="85">
        <f aca="true" t="shared" si="15" ref="BV49:BX50">D49+G49+J49+M49+P49+S49+V49+Y49+AB49+AE49+AH49+AK49+AN49+AQ49+AT49+AW49+AZ49+BC49+BF49+BI49+BL49+BO49+BR49</f>
        <v>243215.76000000004</v>
      </c>
      <c r="BW49" s="77">
        <f t="shared" si="15"/>
        <v>0</v>
      </c>
      <c r="BX49" s="79">
        <f t="shared" si="15"/>
        <v>202051.13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1849.54</v>
      </c>
      <c r="BS50" s="89">
        <v>0</v>
      </c>
      <c r="BT50" s="101">
        <v>1849.5400000000002</v>
      </c>
      <c r="BU50" s="76"/>
      <c r="BV50" s="85">
        <f t="shared" si="15"/>
        <v>1849.54</v>
      </c>
      <c r="BW50" s="77">
        <f t="shared" si="15"/>
        <v>0</v>
      </c>
      <c r="BX50" s="79">
        <f t="shared" si="15"/>
        <v>1849.5400000000002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245065.30000000005</v>
      </c>
      <c r="BS51" s="78">
        <f>BS49+BS50</f>
        <v>0</v>
      </c>
      <c r="BT51" s="77">
        <f>BT49+BT50</f>
        <v>203900.67</v>
      </c>
      <c r="BU51" s="85"/>
      <c r="BV51" s="85">
        <f>BV49+BV50</f>
        <v>245065.30000000005</v>
      </c>
      <c r="BW51" s="77">
        <f>BW49+BW50</f>
        <v>0</v>
      </c>
      <c r="BX51" s="95">
        <f>BX49+BX50</f>
        <v>203900.67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803319.4999999999</v>
      </c>
      <c r="E53" s="86">
        <f t="shared" si="18"/>
        <v>15320.01</v>
      </c>
      <c r="F53" s="86">
        <f t="shared" si="18"/>
        <v>765603.2899999998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39060.71</v>
      </c>
      <c r="K53" s="86">
        <f t="shared" si="18"/>
        <v>0</v>
      </c>
      <c r="L53" s="86">
        <f t="shared" si="18"/>
        <v>36028.07000000001</v>
      </c>
      <c r="M53" s="86">
        <f t="shared" si="18"/>
        <v>288402.48999999993</v>
      </c>
      <c r="N53" s="86">
        <f t="shared" si="18"/>
        <v>18024.07</v>
      </c>
      <c r="O53" s="86">
        <f t="shared" si="18"/>
        <v>238085.44999999995</v>
      </c>
      <c r="P53" s="86">
        <f t="shared" si="18"/>
        <v>9153.96</v>
      </c>
      <c r="Q53" s="86">
        <f t="shared" si="18"/>
        <v>0</v>
      </c>
      <c r="R53" s="86">
        <f t="shared" si="18"/>
        <v>10120.55</v>
      </c>
      <c r="S53" s="86">
        <f t="shared" si="18"/>
        <v>21385.22</v>
      </c>
      <c r="T53" s="86">
        <f t="shared" si="18"/>
        <v>29194.6</v>
      </c>
      <c r="U53" s="86">
        <f t="shared" si="18"/>
        <v>40637.049999999996</v>
      </c>
      <c r="V53" s="86">
        <f t="shared" si="18"/>
        <v>19639.9</v>
      </c>
      <c r="W53" s="86">
        <f t="shared" si="18"/>
        <v>0</v>
      </c>
      <c r="X53" s="86">
        <f t="shared" si="18"/>
        <v>13884.9</v>
      </c>
      <c r="Y53" s="86">
        <f t="shared" si="18"/>
        <v>4232.81</v>
      </c>
      <c r="Z53" s="86">
        <f t="shared" si="18"/>
        <v>0</v>
      </c>
      <c r="AA53" s="86">
        <f t="shared" si="18"/>
        <v>4853.17</v>
      </c>
      <c r="AB53" s="86">
        <f t="shared" si="18"/>
        <v>242555.36000000002</v>
      </c>
      <c r="AC53" s="86">
        <f t="shared" si="18"/>
        <v>40260</v>
      </c>
      <c r="AD53" s="86">
        <f t="shared" si="18"/>
        <v>241144.99000000005</v>
      </c>
      <c r="AE53" s="86">
        <f t="shared" si="18"/>
        <v>680540.3</v>
      </c>
      <c r="AF53" s="86">
        <f t="shared" si="18"/>
        <v>86950.32</v>
      </c>
      <c r="AG53" s="86">
        <f t="shared" si="18"/>
        <v>282684.03</v>
      </c>
      <c r="AH53" s="86">
        <f t="shared" si="18"/>
        <v>1541.57</v>
      </c>
      <c r="AI53" s="86">
        <f t="shared" si="18"/>
        <v>0</v>
      </c>
      <c r="AJ53" s="86">
        <f aca="true" t="shared" si="19" ref="AJ53:BT53">AJ20+AJ28+AJ35+AJ42+AJ46+AJ51</f>
        <v>1241.57</v>
      </c>
      <c r="AK53" s="86">
        <f t="shared" si="19"/>
        <v>47280.2</v>
      </c>
      <c r="AL53" s="86">
        <f t="shared" si="19"/>
        <v>0</v>
      </c>
      <c r="AM53" s="86">
        <f t="shared" si="19"/>
        <v>55876.619999999995</v>
      </c>
      <c r="AN53" s="86">
        <f t="shared" si="19"/>
        <v>300</v>
      </c>
      <c r="AO53" s="86">
        <f t="shared" si="19"/>
        <v>0</v>
      </c>
      <c r="AP53" s="86">
        <f t="shared" si="19"/>
        <v>300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5450</v>
      </c>
      <c r="AU53" s="86">
        <f t="shared" si="19"/>
        <v>0</v>
      </c>
      <c r="AV53" s="86">
        <f t="shared" si="19"/>
        <v>8478.4</v>
      </c>
      <c r="AW53" s="86">
        <f t="shared" si="19"/>
        <v>6727.66</v>
      </c>
      <c r="AX53" s="86">
        <f t="shared" si="19"/>
        <v>0</v>
      </c>
      <c r="AY53" s="86">
        <f t="shared" si="19"/>
        <v>6727.66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36019</v>
      </c>
      <c r="BD53" s="86">
        <f t="shared" si="19"/>
        <v>0</v>
      </c>
      <c r="BE53" s="86">
        <f t="shared" si="19"/>
        <v>36019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245065.30000000005</v>
      </c>
      <c r="BS53" s="86">
        <f t="shared" si="19"/>
        <v>0</v>
      </c>
      <c r="BT53" s="86">
        <f t="shared" si="19"/>
        <v>203900.67</v>
      </c>
      <c r="BU53" s="86">
        <f>BU8</f>
        <v>0</v>
      </c>
      <c r="BV53" s="102">
        <f>BV8+BV20+BV28+BV35+BV42+BV46+BV51</f>
        <v>2450673.9799999995</v>
      </c>
      <c r="BW53" s="87">
        <f>BW20+BW28+BW35+BW42+BW46+BW51</f>
        <v>189749</v>
      </c>
      <c r="BX53" s="87">
        <f>BX20+BX28+BX35+BX42+BX46+BX51</f>
        <v>1945585.42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326192.32000000076</v>
      </c>
      <c r="BW54" s="93"/>
      <c r="BX54" s="94">
        <f>IF((Spese_Rendiconto_2021!BX53-Entrate_Rendiconto_2021!E58)&lt;0,Entrate_Rendiconto_2021!E58-Spese_Rendiconto_2021!BX53,0)</f>
        <v>1102707.4900000007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2022-11-08T10:00:40Z</dcterms:modified>
  <cp:category/>
  <cp:version/>
  <cp:contentType/>
  <cp:contentStatus/>
</cp:coreProperties>
</file>