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<sst xmlns="http://schemas.openxmlformats.org/spreadsheetml/2006/main" count="870" uniqueCount="151">
  <si>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</si>
  <si>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</si>
  <si>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</si>
  <si>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</si>
  <si>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</si>
  <si>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</si>
  <si>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</si>
  <si>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</si>
  <si>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</si>
  <si>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</si>
  <si>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</si>
  <si>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</si>
  <si>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</si>
  <si>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</si>
  <si>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</si>
  <si>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</si>
  <si>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</si>
  <si>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</si>
  <si>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</si>
  <si>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</si>
  <si>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</si>
  <si>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</si>
  <si>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</si>
  <si>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</si>
  <si>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</si>
  <si>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</si>
  <si>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</si>
  <si>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</si>
  <si>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</si>
  <si>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</si>
  <si>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</si>
  <si>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</si>
  <si>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</si>
  <si>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</si>
  <si>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</si>
  <si>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</si>
  <si>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</si>
  <si>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</si>
  <si>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</si>
  <si>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</si>
  <si>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</si>
  <si>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</si>
  <si>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</si>
  <si>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</si>
  <si>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</si>
  <si>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</si>
  <si>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</si>
  <si>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</si>
  <si>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</si>
  <si>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</si>
  <si>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</si>
  <si>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</si>
  <si>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</si>
  <si>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</si>
  <si>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</si>
  <si>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</si>
  <si>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</si>
  <si>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</si>
  <si>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</si>
  <si>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</si>
  <si>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</si>
  <si>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</si>
  <si>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</si>
  <si>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</si>
  <si>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</si>
  <si>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</si>
  <si>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</si>
  <si>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</si>
  <si>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</si>
  <si>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</si>
  <si>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</si>
  <si>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</si>
  <si>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</si>
  <si>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</si>
  <si>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</si>
  <si>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</si>
  <si>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</si>
  <si>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</si>
  <si>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</si>
  <si>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</si>
  <si>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</si>
  <si>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</si>
  <si>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</si>
  <si>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</si>
  <si>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</si>
  <si>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</si>
  <si>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</si>
  <si>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</si>
  <si>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</si>
  <si>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</si>
  <si>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</si>
  <si>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</si>
  <si>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</si>
  <si>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</si>
  <si>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</si>
  <si>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</si>
  <si>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</si>
  <si>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</si>
  <si>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</si>
  <si>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</si>
  <si>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</si>
  <si>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</si>
  <si>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</si>
  <si>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</si>
  <si>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</si>
  <si>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</si>
  <si>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</si>
  <si>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</si>
  <si>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</si>
  <si>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</si>
  <si>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</si>
  <si>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</si>
  <si>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</si>
  <si>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</si>
  <si>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</si>
  <si>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</si>
  <si>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</si>
  <si>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</si>
  <si>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</si>
  <si>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</si>
  <si>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</si>
  <si>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</si>
  <si>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</si>
  <si>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</si>
  <si>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</si>
  <si>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</si>
  <si>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</si>
  <si>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</si>
  <si>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</si>
  <si>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</si>
  <si>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</si>
  <si>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</si>
  <si>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</si>
  <si>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</si>
  <si>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</si>
  <si>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</si>
  <si>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</si>
  <si>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</si>
  <si>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</si>
  <si>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</si>
  <si>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</si>
  <si>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</si>
  <si>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2019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</si>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</sst>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10392</v>
      </c>
      <c r="E7" s="40"/>
    </row>
    <row r="8" spans="2:5" ht="15.75" thickBot="1">
      <c r="B8" s="9"/>
      <c r="C8" s="6" t="s">
        <v>7</v>
      </c>
      <c r="D8" s="41"/>
      <c r="E8" s="42">
        <v>1074206.53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656597</v>
      </c>
      <c r="E10" s="45">
        <v>848524.03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656597</v>
      </c>
      <c r="E16" s="51">
        <f>E10+E11+E12+E13+E14+E15</f>
        <v>848524.03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869667</v>
      </c>
      <c r="E18" s="45">
        <v>1109277.5999999999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869667</v>
      </c>
      <c r="E23" s="51">
        <f>E18+E19+E20+E21+E22</f>
        <v>1109277.5999999999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42962</v>
      </c>
      <c r="E25" s="45">
        <v>121760.72</v>
      </c>
    </row>
    <row r="26" spans="2:5" ht="15">
      <c r="B26" s="13">
        <v>30200</v>
      </c>
      <c r="C26" s="54" t="s">
        <v>28</v>
      </c>
      <c r="D26" s="39">
        <v>1000</v>
      </c>
      <c r="E26" s="45">
        <v>1000</v>
      </c>
    </row>
    <row r="27" spans="2:5" ht="15">
      <c r="B27" s="13">
        <v>30300</v>
      </c>
      <c r="C27" s="54" t="s">
        <v>29</v>
      </c>
      <c r="D27" s="39">
        <v>150</v>
      </c>
      <c r="E27" s="45">
        <v>150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31700</v>
      </c>
      <c r="E29" s="50">
        <v>35793.21</v>
      </c>
    </row>
    <row r="30" spans="2:5" ht="15.75" thickBot="1">
      <c r="B30" s="16">
        <v>30000</v>
      </c>
      <c r="C30" s="15" t="s">
        <v>32</v>
      </c>
      <c r="D30" s="48">
        <f>D25+D26+D27+D28+D29</f>
        <v>75812</v>
      </c>
      <c r="E30" s="51">
        <f>E25+E26+E27+E28+E29</f>
        <v>158703.93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>
        <v>0</v>
      </c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602608.94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10000</v>
      </c>
      <c r="E36" s="50">
        <v>10000</v>
      </c>
    </row>
    <row r="37" spans="2:5" ht="15.75" thickBot="1">
      <c r="B37" s="16">
        <v>40000</v>
      </c>
      <c r="C37" s="15" t="s">
        <v>40</v>
      </c>
      <c r="D37" s="48">
        <f>D32+D33+D34+D35+D36</f>
        <v>10000</v>
      </c>
      <c r="E37" s="51">
        <f>E32+E33+E34+E35+E36</f>
        <v>612608.94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750613</v>
      </c>
      <c r="E54" s="45">
        <v>753380</v>
      </c>
    </row>
    <row r="55" spans="2:5" ht="15">
      <c r="B55" s="13">
        <v>90200</v>
      </c>
      <c r="C55" s="54" t="s">
        <v>62</v>
      </c>
      <c r="D55" s="61">
        <v>30824</v>
      </c>
      <c r="E55" s="62">
        <v>30834.33</v>
      </c>
    </row>
    <row r="56" spans="2:5" ht="15.75" thickBot="1">
      <c r="B56" s="16">
        <v>90000</v>
      </c>
      <c r="C56" s="15" t="s">
        <v>63</v>
      </c>
      <c r="D56" s="48">
        <f>D54+D55</f>
        <v>781437</v>
      </c>
      <c r="E56" s="51">
        <f>E54+E55</f>
        <v>784214.33</v>
      </c>
    </row>
    <row r="57" spans="2:5" ht="16.5" thickBot="1" thickTop="1">
      <c r="B57" s="109" t="s">
        <v>64</v>
      </c>
      <c r="C57" s="110"/>
      <c r="D57" s="52">
        <f>D16+D23+D30+D37+D43+D49+D52+D56</f>
        <v>2393513</v>
      </c>
      <c r="E57" s="55">
        <f>E16+E23+E30+E37+E43+E49+E52+E56</f>
        <v>3513328.83</v>
      </c>
    </row>
    <row r="58" spans="2:5" ht="16.5" thickBot="1" thickTop="1">
      <c r="B58" s="109" t="s">
        <v>65</v>
      </c>
      <c r="C58" s="110"/>
      <c r="D58" s="52">
        <f>D57+D5+D6+D7+D8</f>
        <v>2403905</v>
      </c>
      <c r="E58" s="55">
        <f>E57+E5+E6+E7+E8</f>
        <v>4587535.36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656989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656989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869667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869667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42962</v>
      </c>
      <c r="E25" s="45"/>
    </row>
    <row r="26" spans="2:5" ht="15">
      <c r="B26" s="13">
        <v>30200</v>
      </c>
      <c r="C26" s="54" t="s">
        <v>28</v>
      </c>
      <c r="D26" s="39">
        <v>1000</v>
      </c>
      <c r="E26" s="45"/>
    </row>
    <row r="27" spans="2:5" ht="15">
      <c r="B27" s="13">
        <v>30300</v>
      </c>
      <c r="C27" s="54" t="s">
        <v>29</v>
      </c>
      <c r="D27" s="39">
        <v>150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31700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75812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750613</v>
      </c>
      <c r="E54" s="45"/>
    </row>
    <row r="55" spans="2:5" ht="15">
      <c r="B55" s="13">
        <v>90200</v>
      </c>
      <c r="C55" s="54" t="s">
        <v>62</v>
      </c>
      <c r="D55" s="61">
        <v>30824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781437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2393905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2393905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656989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656989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869667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869667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42962</v>
      </c>
      <c r="E25" s="45"/>
    </row>
    <row r="26" spans="2:5" ht="15">
      <c r="B26" s="13">
        <v>30200</v>
      </c>
      <c r="C26" s="54" t="s">
        <v>28</v>
      </c>
      <c r="D26" s="39">
        <v>1000</v>
      </c>
      <c r="E26" s="45"/>
    </row>
    <row r="27" spans="2:5" ht="15">
      <c r="B27" s="13">
        <v>30300</v>
      </c>
      <c r="C27" s="54" t="s">
        <v>29</v>
      </c>
      <c r="D27" s="39">
        <v>150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31700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75812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750613</v>
      </c>
      <c r="E54" s="45"/>
    </row>
    <row r="55" spans="2:5" ht="15">
      <c r="B55" s="13">
        <v>90200</v>
      </c>
      <c r="C55" s="54" t="s">
        <v>62</v>
      </c>
      <c r="D55" s="61">
        <v>30824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781437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2393905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2393905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176200</v>
      </c>
      <c r="E10" s="89">
        <v>0</v>
      </c>
      <c r="F10" s="90">
        <v>187589.20999999996</v>
      </c>
      <c r="G10" s="88"/>
      <c r="H10" s="89"/>
      <c r="I10" s="90"/>
      <c r="J10" s="97">
        <v>40000</v>
      </c>
      <c r="K10" s="89">
        <v>0</v>
      </c>
      <c r="L10" s="101">
        <v>42955.35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91000</v>
      </c>
      <c r="AF10" s="89">
        <v>0</v>
      </c>
      <c r="AG10" s="90">
        <v>97029.09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307200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327573.64999999997</v>
      </c>
    </row>
    <row r="11" spans="2:76" ht="15">
      <c r="B11" s="13">
        <v>102</v>
      </c>
      <c r="C11" s="25" t="s">
        <v>92</v>
      </c>
      <c r="D11" s="88">
        <v>20618</v>
      </c>
      <c r="E11" s="89">
        <v>0</v>
      </c>
      <c r="F11" s="90">
        <v>22279.73</v>
      </c>
      <c r="G11" s="88"/>
      <c r="H11" s="89"/>
      <c r="I11" s="90"/>
      <c r="J11" s="97">
        <v>2850</v>
      </c>
      <c r="K11" s="89">
        <v>0</v>
      </c>
      <c r="L11" s="101">
        <v>2850</v>
      </c>
      <c r="M11" s="91">
        <v>300</v>
      </c>
      <c r="N11" s="89">
        <v>0</v>
      </c>
      <c r="O11" s="90">
        <v>300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32</v>
      </c>
      <c r="AC11" s="89">
        <v>0</v>
      </c>
      <c r="AD11" s="90">
        <v>32</v>
      </c>
      <c r="AE11" s="91">
        <v>1800</v>
      </c>
      <c r="AF11" s="89">
        <v>0</v>
      </c>
      <c r="AG11" s="90">
        <v>1800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25600</v>
      </c>
      <c r="BW11" s="77">
        <f t="shared" si="1"/>
        <v>0</v>
      </c>
      <c r="BX11" s="79">
        <f t="shared" si="2"/>
        <v>27261.73</v>
      </c>
    </row>
    <row r="12" spans="2:76" ht="15">
      <c r="B12" s="13">
        <v>103</v>
      </c>
      <c r="C12" s="25" t="s">
        <v>93</v>
      </c>
      <c r="D12" s="88">
        <v>187567</v>
      </c>
      <c r="E12" s="89">
        <v>0</v>
      </c>
      <c r="F12" s="90">
        <v>261788.83000000005</v>
      </c>
      <c r="G12" s="88"/>
      <c r="H12" s="89"/>
      <c r="I12" s="90"/>
      <c r="J12" s="97">
        <v>2096</v>
      </c>
      <c r="K12" s="89">
        <v>0</v>
      </c>
      <c r="L12" s="101">
        <v>2748.8</v>
      </c>
      <c r="M12" s="91">
        <v>64114</v>
      </c>
      <c r="N12" s="89">
        <v>0</v>
      </c>
      <c r="O12" s="90">
        <v>77854.65</v>
      </c>
      <c r="P12" s="91">
        <v>700</v>
      </c>
      <c r="Q12" s="89">
        <v>0</v>
      </c>
      <c r="R12" s="90">
        <v>1540.27</v>
      </c>
      <c r="S12" s="91">
        <v>32612</v>
      </c>
      <c r="T12" s="89">
        <v>0</v>
      </c>
      <c r="U12" s="90">
        <v>38822.51</v>
      </c>
      <c r="V12" s="91">
        <v>37630</v>
      </c>
      <c r="W12" s="89">
        <v>0</v>
      </c>
      <c r="X12" s="90">
        <v>62207.39</v>
      </c>
      <c r="Y12" s="91"/>
      <c r="Z12" s="89"/>
      <c r="AA12" s="90"/>
      <c r="AB12" s="91">
        <v>29952</v>
      </c>
      <c r="AC12" s="89">
        <v>0</v>
      </c>
      <c r="AD12" s="90">
        <v>32810.25</v>
      </c>
      <c r="AE12" s="91">
        <v>138245</v>
      </c>
      <c r="AF12" s="89">
        <v>0</v>
      </c>
      <c r="AG12" s="90">
        <v>183700.95</v>
      </c>
      <c r="AH12" s="91">
        <v>3570</v>
      </c>
      <c r="AI12" s="89">
        <v>0</v>
      </c>
      <c r="AJ12" s="90">
        <v>6659</v>
      </c>
      <c r="AK12" s="91">
        <v>4900</v>
      </c>
      <c r="AL12" s="89">
        <v>0</v>
      </c>
      <c r="AM12" s="90">
        <v>6477.4</v>
      </c>
      <c r="AN12" s="91">
        <v>2550</v>
      </c>
      <c r="AO12" s="89">
        <v>0</v>
      </c>
      <c r="AP12" s="90">
        <v>2981.27</v>
      </c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503936</v>
      </c>
      <c r="BW12" s="77">
        <f t="shared" si="1"/>
        <v>0</v>
      </c>
      <c r="BX12" s="79">
        <f t="shared" si="2"/>
        <v>677591.3200000001</v>
      </c>
    </row>
    <row r="13" spans="2:76" ht="15">
      <c r="B13" s="13">
        <v>104</v>
      </c>
      <c r="C13" s="25" t="s">
        <v>19</v>
      </c>
      <c r="D13" s="88">
        <v>303280</v>
      </c>
      <c r="E13" s="89">
        <v>0</v>
      </c>
      <c r="F13" s="90">
        <v>1101574.21</v>
      </c>
      <c r="G13" s="88"/>
      <c r="H13" s="89"/>
      <c r="I13" s="90"/>
      <c r="J13" s="97">
        <v>350</v>
      </c>
      <c r="K13" s="89">
        <v>0</v>
      </c>
      <c r="L13" s="101">
        <v>350</v>
      </c>
      <c r="M13" s="91">
        <v>4800</v>
      </c>
      <c r="N13" s="89">
        <v>0</v>
      </c>
      <c r="O13" s="90">
        <v>4800</v>
      </c>
      <c r="P13" s="91">
        <v>0</v>
      </c>
      <c r="Q13" s="89">
        <v>0</v>
      </c>
      <c r="R13" s="90">
        <v>0</v>
      </c>
      <c r="S13" s="91">
        <v>8500</v>
      </c>
      <c r="T13" s="89">
        <v>0</v>
      </c>
      <c r="U13" s="90">
        <v>16900</v>
      </c>
      <c r="V13" s="91">
        <v>21000</v>
      </c>
      <c r="W13" s="89">
        <v>0</v>
      </c>
      <c r="X13" s="90">
        <v>29300</v>
      </c>
      <c r="Y13" s="91"/>
      <c r="Z13" s="89"/>
      <c r="AA13" s="90"/>
      <c r="AB13" s="91">
        <v>129996</v>
      </c>
      <c r="AC13" s="89">
        <v>0</v>
      </c>
      <c r="AD13" s="90">
        <v>166340.46</v>
      </c>
      <c r="AE13" s="91">
        <v>0</v>
      </c>
      <c r="AF13" s="89">
        <v>0</v>
      </c>
      <c r="AG13" s="90">
        <v>500</v>
      </c>
      <c r="AH13" s="91">
        <v>2500</v>
      </c>
      <c r="AI13" s="89">
        <v>0</v>
      </c>
      <c r="AJ13" s="90">
        <v>5000</v>
      </c>
      <c r="AK13" s="91">
        <v>0</v>
      </c>
      <c r="AL13" s="89">
        <v>0</v>
      </c>
      <c r="AM13" s="90">
        <v>0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>
        <v>200</v>
      </c>
      <c r="AU13" s="89">
        <v>0</v>
      </c>
      <c r="AV13" s="90">
        <v>200</v>
      </c>
      <c r="AW13" s="97"/>
      <c r="AX13" s="89"/>
      <c r="AY13" s="101"/>
      <c r="AZ13" s="91"/>
      <c r="BA13" s="89"/>
      <c r="BB13" s="90"/>
      <c r="BC13" s="97">
        <v>33000</v>
      </c>
      <c r="BD13" s="89">
        <v>0</v>
      </c>
      <c r="BE13" s="101">
        <v>58551.27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503626</v>
      </c>
      <c r="BW13" s="77">
        <f t="shared" si="1"/>
        <v>0</v>
      </c>
      <c r="BX13" s="79">
        <f t="shared" si="2"/>
        <v>1383515.94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20479</v>
      </c>
      <c r="E16" s="89">
        <v>0</v>
      </c>
      <c r="F16" s="90">
        <v>20479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>
        <v>1396</v>
      </c>
      <c r="W16" s="89">
        <v>0</v>
      </c>
      <c r="X16" s="90">
        <v>1396</v>
      </c>
      <c r="Y16" s="97"/>
      <c r="Z16" s="89"/>
      <c r="AA16" s="101"/>
      <c r="AB16" s="91">
        <v>4253</v>
      </c>
      <c r="AC16" s="89">
        <v>0</v>
      </c>
      <c r="AD16" s="90">
        <v>4253</v>
      </c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26128</v>
      </c>
      <c r="BW16" s="77">
        <f t="shared" si="1"/>
        <v>0</v>
      </c>
      <c r="BX16" s="79">
        <f t="shared" si="2"/>
        <v>26128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2000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2000</v>
      </c>
    </row>
    <row r="19" spans="2:76" ht="15">
      <c r="B19" s="13">
        <v>110</v>
      </c>
      <c r="C19" s="25" t="s">
        <v>98</v>
      </c>
      <c r="D19" s="88">
        <v>21978</v>
      </c>
      <c r="E19" s="89">
        <v>0</v>
      </c>
      <c r="F19" s="90">
        <v>34878</v>
      </c>
      <c r="G19" s="88"/>
      <c r="H19" s="89"/>
      <c r="I19" s="90"/>
      <c r="J19" s="97">
        <v>413</v>
      </c>
      <c r="K19" s="89">
        <v>0</v>
      </c>
      <c r="L19" s="101">
        <v>413</v>
      </c>
      <c r="M19" s="97">
        <v>750</v>
      </c>
      <c r="N19" s="89">
        <v>0</v>
      </c>
      <c r="O19" s="101">
        <v>750</v>
      </c>
      <c r="P19" s="97"/>
      <c r="Q19" s="89"/>
      <c r="R19" s="101"/>
      <c r="S19" s="97">
        <v>274</v>
      </c>
      <c r="T19" s="89">
        <v>0</v>
      </c>
      <c r="U19" s="101">
        <v>274</v>
      </c>
      <c r="V19" s="97"/>
      <c r="W19" s="89"/>
      <c r="X19" s="101"/>
      <c r="Y19" s="97"/>
      <c r="Z19" s="89"/>
      <c r="AA19" s="101"/>
      <c r="AB19" s="97">
        <v>3283</v>
      </c>
      <c r="AC19" s="89">
        <v>0</v>
      </c>
      <c r="AD19" s="101">
        <v>3283</v>
      </c>
      <c r="AE19" s="97">
        <v>2613</v>
      </c>
      <c r="AF19" s="89">
        <v>0</v>
      </c>
      <c r="AG19" s="101">
        <v>2613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55991</v>
      </c>
      <c r="BJ19" s="89">
        <v>0</v>
      </c>
      <c r="BK19" s="101">
        <v>65756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85302</v>
      </c>
      <c r="BW19" s="77">
        <f t="shared" si="1"/>
        <v>0</v>
      </c>
      <c r="BX19" s="79">
        <f t="shared" si="2"/>
        <v>107967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732122</v>
      </c>
      <c r="E20" s="78">
        <f t="shared" si="3"/>
        <v>0</v>
      </c>
      <c r="F20" s="79">
        <f t="shared" si="3"/>
        <v>1630588.98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45709</v>
      </c>
      <c r="K20" s="78">
        <f t="shared" si="3"/>
        <v>0</v>
      </c>
      <c r="L20" s="77">
        <f t="shared" si="3"/>
        <v>49317.15</v>
      </c>
      <c r="M20" s="98">
        <f t="shared" si="3"/>
        <v>69964</v>
      </c>
      <c r="N20" s="78">
        <f t="shared" si="3"/>
        <v>0</v>
      </c>
      <c r="O20" s="77">
        <f t="shared" si="3"/>
        <v>83704.65</v>
      </c>
      <c r="P20" s="98">
        <f t="shared" si="3"/>
        <v>700</v>
      </c>
      <c r="Q20" s="78">
        <f t="shared" si="3"/>
        <v>0</v>
      </c>
      <c r="R20" s="77">
        <f t="shared" si="3"/>
        <v>1540.27</v>
      </c>
      <c r="S20" s="98">
        <f t="shared" si="3"/>
        <v>41386</v>
      </c>
      <c r="T20" s="78">
        <f t="shared" si="3"/>
        <v>0</v>
      </c>
      <c r="U20" s="77">
        <f t="shared" si="3"/>
        <v>55996.51</v>
      </c>
      <c r="V20" s="98">
        <f t="shared" si="3"/>
        <v>60026</v>
      </c>
      <c r="W20" s="78">
        <f t="shared" si="3"/>
        <v>0</v>
      </c>
      <c r="X20" s="77">
        <f t="shared" si="3"/>
        <v>92903.39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167516</v>
      </c>
      <c r="AC20" s="78">
        <f t="shared" si="3"/>
        <v>0</v>
      </c>
      <c r="AD20" s="77">
        <f t="shared" si="3"/>
        <v>206718.71</v>
      </c>
      <c r="AE20" s="98">
        <f t="shared" si="3"/>
        <v>233658</v>
      </c>
      <c r="AF20" s="78">
        <f t="shared" si="3"/>
        <v>0</v>
      </c>
      <c r="AG20" s="77">
        <f t="shared" si="3"/>
        <v>285643.04</v>
      </c>
      <c r="AH20" s="98">
        <f t="shared" si="3"/>
        <v>6070</v>
      </c>
      <c r="AI20" s="78">
        <f t="shared" si="3"/>
        <v>0</v>
      </c>
      <c r="AJ20" s="77">
        <f t="shared" si="3"/>
        <v>11659</v>
      </c>
      <c r="AK20" s="98">
        <f t="shared" si="3"/>
        <v>4900</v>
      </c>
      <c r="AL20" s="78">
        <f t="shared" si="3"/>
        <v>0</v>
      </c>
      <c r="AM20" s="77">
        <f t="shared" si="3"/>
        <v>6477.4</v>
      </c>
      <c r="AN20" s="98">
        <f t="shared" si="3"/>
        <v>2550</v>
      </c>
      <c r="AO20" s="78">
        <f t="shared" si="3"/>
        <v>0</v>
      </c>
      <c r="AP20" s="77">
        <f t="shared" si="3"/>
        <v>2981.27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200</v>
      </c>
      <c r="AU20" s="78">
        <f t="shared" si="3"/>
        <v>0</v>
      </c>
      <c r="AV20" s="77">
        <f t="shared" si="3"/>
        <v>200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33000</v>
      </c>
      <c r="BD20" s="78">
        <f t="shared" si="3"/>
        <v>0</v>
      </c>
      <c r="BE20" s="77">
        <f t="shared" si="3"/>
        <v>58551.27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55991</v>
      </c>
      <c r="BJ20" s="78">
        <f t="shared" si="3"/>
        <v>0</v>
      </c>
      <c r="BK20" s="77">
        <f t="shared" si="3"/>
        <v>65756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1453792</v>
      </c>
      <c r="BW20" s="77">
        <f>BW10+BW11+BW12+BW13+BW14+BW15+BW16+BW17+BW18+BW19</f>
        <v>0</v>
      </c>
      <c r="BX20" s="95">
        <f>BX10+BX11+BX12+BX13+BX14+BX15+BX16+BX17+BX18+BX19</f>
        <v>2552037.6399999997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17200</v>
      </c>
      <c r="E24" s="89">
        <v>0</v>
      </c>
      <c r="F24" s="90">
        <v>22171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94136.5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63218.92999999999</v>
      </c>
      <c r="AB24" s="97">
        <v>0</v>
      </c>
      <c r="AC24" s="89">
        <v>0</v>
      </c>
      <c r="AD24" s="101">
        <v>308402.6</v>
      </c>
      <c r="AE24" s="97">
        <v>0</v>
      </c>
      <c r="AF24" s="89">
        <v>0</v>
      </c>
      <c r="AG24" s="101">
        <v>472076.05000000005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17200</v>
      </c>
      <c r="BW24" s="77">
        <f t="shared" si="4"/>
        <v>0</v>
      </c>
      <c r="BX24" s="79">
        <f t="shared" si="4"/>
        <v>960005.0800000001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1000</v>
      </c>
      <c r="N25" s="89">
        <v>0</v>
      </c>
      <c r="O25" s="101">
        <v>4000</v>
      </c>
      <c r="P25" s="97">
        <v>0</v>
      </c>
      <c r="Q25" s="89">
        <v>0</v>
      </c>
      <c r="R25" s="101">
        <v>0</v>
      </c>
      <c r="S25" s="97"/>
      <c r="T25" s="89"/>
      <c r="U25" s="101"/>
      <c r="V25" s="97">
        <v>0</v>
      </c>
      <c r="W25" s="89">
        <v>0</v>
      </c>
      <c r="X25" s="101">
        <v>0</v>
      </c>
      <c r="Y25" s="97"/>
      <c r="Z25" s="89"/>
      <c r="AA25" s="101"/>
      <c r="AB25" s="97">
        <v>12000</v>
      </c>
      <c r="AC25" s="89">
        <v>0</v>
      </c>
      <c r="AD25" s="101">
        <v>12000</v>
      </c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13000</v>
      </c>
      <c r="BW25" s="77">
        <f t="shared" si="4"/>
        <v>0</v>
      </c>
      <c r="BX25" s="79">
        <f t="shared" si="4"/>
        <v>16000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17200</v>
      </c>
      <c r="E28" s="78">
        <f t="shared" si="5"/>
        <v>0</v>
      </c>
      <c r="F28" s="79">
        <f t="shared" si="5"/>
        <v>22171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1000</v>
      </c>
      <c r="N28" s="78">
        <f t="shared" si="5"/>
        <v>0</v>
      </c>
      <c r="O28" s="77">
        <f t="shared" si="5"/>
        <v>4000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94136.5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63218.92999999999</v>
      </c>
      <c r="AB28" s="98">
        <f t="shared" si="5"/>
        <v>12000</v>
      </c>
      <c r="AC28" s="78">
        <f t="shared" si="5"/>
        <v>0</v>
      </c>
      <c r="AD28" s="77">
        <f t="shared" si="5"/>
        <v>320402.6</v>
      </c>
      <c r="AE28" s="98">
        <f t="shared" si="5"/>
        <v>0</v>
      </c>
      <c r="AF28" s="78">
        <f t="shared" si="5"/>
        <v>0</v>
      </c>
      <c r="AG28" s="77">
        <f t="shared" si="5"/>
        <v>472076.05000000005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30200</v>
      </c>
      <c r="BW28" s="77">
        <f>BW23+BW24+BW25+BW26+BW27</f>
        <v>0</v>
      </c>
      <c r="BX28" s="95">
        <f>BX23+BX24+BX25+BX26+BX27</f>
        <v>976005.0800000001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138476</v>
      </c>
      <c r="BM40" s="89">
        <v>0</v>
      </c>
      <c r="BN40" s="101">
        <v>138476</v>
      </c>
      <c r="BO40" s="97"/>
      <c r="BP40" s="89"/>
      <c r="BQ40" s="101"/>
      <c r="BR40" s="97"/>
      <c r="BS40" s="89"/>
      <c r="BT40" s="101"/>
      <c r="BU40" s="76"/>
      <c r="BV40" s="85">
        <f t="shared" si="10"/>
        <v>138476</v>
      </c>
      <c r="BW40" s="77">
        <f t="shared" si="10"/>
        <v>0</v>
      </c>
      <c r="BX40" s="79">
        <f t="shared" si="10"/>
        <v>138476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138476</v>
      </c>
      <c r="BM42" s="78">
        <f t="shared" si="12"/>
        <v>0</v>
      </c>
      <c r="BN42" s="77">
        <f t="shared" si="12"/>
        <v>138476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138476</v>
      </c>
      <c r="BW42" s="77">
        <f>BW38+BW39+BW40+BW41</f>
        <v>0</v>
      </c>
      <c r="BX42" s="95">
        <f>BX38+BX39+BX40+BX41</f>
        <v>138476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750613</v>
      </c>
      <c r="BS49" s="89">
        <v>0</v>
      </c>
      <c r="BT49" s="101">
        <v>756851.8400000001</v>
      </c>
      <c r="BU49" s="76"/>
      <c r="BV49" s="85">
        <f aca="true" t="shared" si="15" ref="BV49:BX50">D49+G49+J49+M49+P49+S49+V49+Y49+AB49+AE49+AH49+AK49+AN49+AQ49+AT49+AW49+AZ49+BC49+BF49+BI49+BL49+BO49+BR49</f>
        <v>750613</v>
      </c>
      <c r="BW49" s="77">
        <f t="shared" si="15"/>
        <v>0</v>
      </c>
      <c r="BX49" s="79">
        <f t="shared" si="15"/>
        <v>756851.8400000001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30824</v>
      </c>
      <c r="BS50" s="89">
        <v>0</v>
      </c>
      <c r="BT50" s="101">
        <v>34561.61</v>
      </c>
      <c r="BU50" s="76"/>
      <c r="BV50" s="85">
        <f t="shared" si="15"/>
        <v>30824</v>
      </c>
      <c r="BW50" s="77">
        <f t="shared" si="15"/>
        <v>0</v>
      </c>
      <c r="BX50" s="79">
        <f t="shared" si="15"/>
        <v>34561.61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781437</v>
      </c>
      <c r="BS51" s="78">
        <f>BS49+BS50</f>
        <v>0</v>
      </c>
      <c r="BT51" s="77">
        <f>BT49+BT50</f>
        <v>791413.4500000001</v>
      </c>
      <c r="BU51" s="85"/>
      <c r="BV51" s="85">
        <f>BV49+BV50</f>
        <v>781437</v>
      </c>
      <c r="BW51" s="77">
        <f>BW49+BW50</f>
        <v>0</v>
      </c>
      <c r="BX51" s="95">
        <f>BX49+BX50</f>
        <v>791413.4500000001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749322</v>
      </c>
      <c r="E53" s="86">
        <f t="shared" si="18"/>
        <v>0</v>
      </c>
      <c r="F53" s="86">
        <f t="shared" si="18"/>
        <v>1652759.98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45709</v>
      </c>
      <c r="K53" s="86">
        <f t="shared" si="18"/>
        <v>0</v>
      </c>
      <c r="L53" s="86">
        <f t="shared" si="18"/>
        <v>49317.15</v>
      </c>
      <c r="M53" s="86">
        <f t="shared" si="18"/>
        <v>70964</v>
      </c>
      <c r="N53" s="86">
        <f t="shared" si="18"/>
        <v>0</v>
      </c>
      <c r="O53" s="86">
        <f t="shared" si="18"/>
        <v>87704.65</v>
      </c>
      <c r="P53" s="86">
        <f t="shared" si="18"/>
        <v>700</v>
      </c>
      <c r="Q53" s="86">
        <f t="shared" si="18"/>
        <v>0</v>
      </c>
      <c r="R53" s="86">
        <f t="shared" si="18"/>
        <v>1540.27</v>
      </c>
      <c r="S53" s="86">
        <f t="shared" si="18"/>
        <v>41386</v>
      </c>
      <c r="T53" s="86">
        <f t="shared" si="18"/>
        <v>0</v>
      </c>
      <c r="U53" s="86">
        <f t="shared" si="18"/>
        <v>150133.01</v>
      </c>
      <c r="V53" s="86">
        <f t="shared" si="18"/>
        <v>60026</v>
      </c>
      <c r="W53" s="86">
        <f t="shared" si="18"/>
        <v>0</v>
      </c>
      <c r="X53" s="86">
        <f t="shared" si="18"/>
        <v>92903.39</v>
      </c>
      <c r="Y53" s="86">
        <f t="shared" si="18"/>
        <v>0</v>
      </c>
      <c r="Z53" s="86">
        <f t="shared" si="18"/>
        <v>0</v>
      </c>
      <c r="AA53" s="86">
        <f t="shared" si="18"/>
        <v>63218.92999999999</v>
      </c>
      <c r="AB53" s="86">
        <f t="shared" si="18"/>
        <v>179516</v>
      </c>
      <c r="AC53" s="86">
        <f t="shared" si="18"/>
        <v>0</v>
      </c>
      <c r="AD53" s="86">
        <f t="shared" si="18"/>
        <v>527121.3099999999</v>
      </c>
      <c r="AE53" s="86">
        <f t="shared" si="18"/>
        <v>233658</v>
      </c>
      <c r="AF53" s="86">
        <f t="shared" si="18"/>
        <v>0</v>
      </c>
      <c r="AG53" s="86">
        <f t="shared" si="18"/>
        <v>757719.0900000001</v>
      </c>
      <c r="AH53" s="86">
        <f t="shared" si="18"/>
        <v>6070</v>
      </c>
      <c r="AI53" s="86">
        <f t="shared" si="18"/>
        <v>0</v>
      </c>
      <c r="AJ53" s="86">
        <f aca="true" t="shared" si="19" ref="AJ53:BT53">AJ20+AJ28+AJ35+AJ42+AJ46+AJ51</f>
        <v>11659</v>
      </c>
      <c r="AK53" s="86">
        <f t="shared" si="19"/>
        <v>4900</v>
      </c>
      <c r="AL53" s="86">
        <f t="shared" si="19"/>
        <v>0</v>
      </c>
      <c r="AM53" s="86">
        <f t="shared" si="19"/>
        <v>6477.4</v>
      </c>
      <c r="AN53" s="86">
        <f t="shared" si="19"/>
        <v>2550</v>
      </c>
      <c r="AO53" s="86">
        <f t="shared" si="19"/>
        <v>0</v>
      </c>
      <c r="AP53" s="86">
        <f t="shared" si="19"/>
        <v>2981.27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200</v>
      </c>
      <c r="AU53" s="86">
        <f t="shared" si="19"/>
        <v>0</v>
      </c>
      <c r="AV53" s="86">
        <f t="shared" si="19"/>
        <v>200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33000</v>
      </c>
      <c r="BD53" s="86">
        <f t="shared" si="19"/>
        <v>0</v>
      </c>
      <c r="BE53" s="86">
        <f t="shared" si="19"/>
        <v>58551.27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55991</v>
      </c>
      <c r="BJ53" s="86">
        <f t="shared" si="19"/>
        <v>0</v>
      </c>
      <c r="BK53" s="86">
        <f t="shared" si="19"/>
        <v>65756</v>
      </c>
      <c r="BL53" s="86">
        <f t="shared" si="19"/>
        <v>138476</v>
      </c>
      <c r="BM53" s="86">
        <f t="shared" si="19"/>
        <v>0</v>
      </c>
      <c r="BN53" s="86">
        <f t="shared" si="19"/>
        <v>138476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781437</v>
      </c>
      <c r="BS53" s="86">
        <f t="shared" si="19"/>
        <v>0</v>
      </c>
      <c r="BT53" s="86">
        <f t="shared" si="19"/>
        <v>791413.4500000001</v>
      </c>
      <c r="BU53" s="86">
        <f>BU8</f>
        <v>0</v>
      </c>
      <c r="BV53" s="102">
        <f>BV8+BV20+BV28+BV35+BV42+BV46+BV51</f>
        <v>2403905</v>
      </c>
      <c r="BW53" s="87">
        <f>BW20+BW28+BW35+BW42+BW46+BW51</f>
        <v>0</v>
      </c>
      <c r="BX53" s="87">
        <f>BX20+BX28+BX35+BX42+BX46+BX51</f>
        <v>4457932.17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176200</v>
      </c>
      <c r="E10" s="89">
        <v>0</v>
      </c>
      <c r="F10" s="90"/>
      <c r="G10" s="88"/>
      <c r="H10" s="89"/>
      <c r="I10" s="90"/>
      <c r="J10" s="97">
        <v>40000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91000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307200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20650</v>
      </c>
      <c r="E11" s="89">
        <v>0</v>
      </c>
      <c r="F11" s="90"/>
      <c r="G11" s="88"/>
      <c r="H11" s="89"/>
      <c r="I11" s="90"/>
      <c r="J11" s="97">
        <v>2850</v>
      </c>
      <c r="K11" s="89">
        <v>0</v>
      </c>
      <c r="L11" s="101"/>
      <c r="M11" s="91">
        <v>300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1800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186798</v>
      </c>
      <c r="E12" s="89">
        <v>0</v>
      </c>
      <c r="F12" s="90"/>
      <c r="G12" s="88"/>
      <c r="H12" s="89"/>
      <c r="I12" s="90"/>
      <c r="J12" s="97">
        <v>2096</v>
      </c>
      <c r="K12" s="89">
        <v>0</v>
      </c>
      <c r="L12" s="101"/>
      <c r="M12" s="91">
        <v>64114</v>
      </c>
      <c r="N12" s="89">
        <v>0</v>
      </c>
      <c r="O12" s="90"/>
      <c r="P12" s="91">
        <v>700</v>
      </c>
      <c r="Q12" s="89">
        <v>0</v>
      </c>
      <c r="R12" s="90"/>
      <c r="S12" s="91">
        <v>32612</v>
      </c>
      <c r="T12" s="89">
        <v>0</v>
      </c>
      <c r="U12" s="90"/>
      <c r="V12" s="91">
        <v>31130</v>
      </c>
      <c r="W12" s="89">
        <v>0</v>
      </c>
      <c r="X12" s="90"/>
      <c r="Y12" s="91"/>
      <c r="Z12" s="89"/>
      <c r="AA12" s="90"/>
      <c r="AB12" s="91">
        <v>29952</v>
      </c>
      <c r="AC12" s="89">
        <v>0</v>
      </c>
      <c r="AD12" s="90"/>
      <c r="AE12" s="91">
        <v>138853</v>
      </c>
      <c r="AF12" s="89">
        <v>0</v>
      </c>
      <c r="AG12" s="90"/>
      <c r="AH12" s="91">
        <v>3570</v>
      </c>
      <c r="AI12" s="89">
        <v>0</v>
      </c>
      <c r="AJ12" s="90"/>
      <c r="AK12" s="91">
        <v>4900</v>
      </c>
      <c r="AL12" s="89">
        <v>0</v>
      </c>
      <c r="AM12" s="90"/>
      <c r="AN12" s="91">
        <v>2550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497275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303280</v>
      </c>
      <c r="E13" s="89">
        <v>0</v>
      </c>
      <c r="F13" s="90"/>
      <c r="G13" s="88"/>
      <c r="H13" s="89"/>
      <c r="I13" s="90"/>
      <c r="J13" s="97">
        <v>350</v>
      </c>
      <c r="K13" s="89">
        <v>0</v>
      </c>
      <c r="L13" s="101"/>
      <c r="M13" s="91">
        <v>4800</v>
      </c>
      <c r="N13" s="89">
        <v>0</v>
      </c>
      <c r="O13" s="90"/>
      <c r="P13" s="91">
        <v>0</v>
      </c>
      <c r="Q13" s="89">
        <v>0</v>
      </c>
      <c r="R13" s="90"/>
      <c r="S13" s="91">
        <v>8500</v>
      </c>
      <c r="T13" s="89">
        <v>0</v>
      </c>
      <c r="U13" s="90"/>
      <c r="V13" s="91">
        <v>21000</v>
      </c>
      <c r="W13" s="89">
        <v>0</v>
      </c>
      <c r="X13" s="90"/>
      <c r="Y13" s="91"/>
      <c r="Z13" s="89"/>
      <c r="AA13" s="90"/>
      <c r="AB13" s="91">
        <v>129996</v>
      </c>
      <c r="AC13" s="89">
        <v>0</v>
      </c>
      <c r="AD13" s="90"/>
      <c r="AE13" s="91">
        <v>0</v>
      </c>
      <c r="AF13" s="89">
        <v>0</v>
      </c>
      <c r="AG13" s="90"/>
      <c r="AH13" s="91">
        <v>2500</v>
      </c>
      <c r="AI13" s="89">
        <v>0</v>
      </c>
      <c r="AJ13" s="90"/>
      <c r="AK13" s="91">
        <v>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>
        <v>200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>
        <v>33000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503626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17646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>
        <v>0</v>
      </c>
      <c r="W16" s="89">
        <v>0</v>
      </c>
      <c r="X16" s="90"/>
      <c r="Y16" s="97"/>
      <c r="Z16" s="89"/>
      <c r="AA16" s="101"/>
      <c r="AB16" s="91">
        <v>1870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19516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21978</v>
      </c>
      <c r="E19" s="89">
        <v>0</v>
      </c>
      <c r="F19" s="90"/>
      <c r="G19" s="88"/>
      <c r="H19" s="89"/>
      <c r="I19" s="90"/>
      <c r="J19" s="97">
        <v>413</v>
      </c>
      <c r="K19" s="89">
        <v>0</v>
      </c>
      <c r="L19" s="101"/>
      <c r="M19" s="97">
        <v>750</v>
      </c>
      <c r="N19" s="89">
        <v>0</v>
      </c>
      <c r="O19" s="101"/>
      <c r="P19" s="97"/>
      <c r="Q19" s="89"/>
      <c r="R19" s="101"/>
      <c r="S19" s="97">
        <v>274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3283</v>
      </c>
      <c r="AC19" s="89">
        <v>0</v>
      </c>
      <c r="AD19" s="101"/>
      <c r="AE19" s="97">
        <v>2613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62462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91773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728552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45709</v>
      </c>
      <c r="K20" s="78">
        <f t="shared" si="1"/>
        <v>0</v>
      </c>
      <c r="L20" s="77">
        <f t="shared" si="1"/>
        <v>0</v>
      </c>
      <c r="M20" s="98">
        <f t="shared" si="1"/>
        <v>69964</v>
      </c>
      <c r="N20" s="78">
        <f t="shared" si="1"/>
        <v>0</v>
      </c>
      <c r="O20" s="77">
        <f t="shared" si="1"/>
        <v>0</v>
      </c>
      <c r="P20" s="98">
        <f t="shared" si="1"/>
        <v>700</v>
      </c>
      <c r="Q20" s="78">
        <f t="shared" si="1"/>
        <v>0</v>
      </c>
      <c r="R20" s="77">
        <f t="shared" si="1"/>
        <v>0</v>
      </c>
      <c r="S20" s="98">
        <f t="shared" si="1"/>
        <v>41386</v>
      </c>
      <c r="T20" s="78">
        <f t="shared" si="1"/>
        <v>0</v>
      </c>
      <c r="U20" s="77">
        <f t="shared" si="1"/>
        <v>0</v>
      </c>
      <c r="V20" s="98">
        <f t="shared" si="1"/>
        <v>52130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165101</v>
      </c>
      <c r="AC20" s="78">
        <f t="shared" si="1"/>
        <v>0</v>
      </c>
      <c r="AD20" s="77">
        <f t="shared" si="1"/>
        <v>0</v>
      </c>
      <c r="AE20" s="98">
        <f t="shared" si="1"/>
        <v>234266</v>
      </c>
      <c r="AF20" s="78">
        <f t="shared" si="1"/>
        <v>0</v>
      </c>
      <c r="AG20" s="77">
        <f t="shared" si="1"/>
        <v>0</v>
      </c>
      <c r="AH20" s="98">
        <f t="shared" si="1"/>
        <v>6070</v>
      </c>
      <c r="AI20" s="78">
        <f t="shared" si="1"/>
        <v>0</v>
      </c>
      <c r="AJ20" s="77">
        <f t="shared" si="1"/>
        <v>0</v>
      </c>
      <c r="AK20" s="98">
        <f t="shared" si="1"/>
        <v>4900</v>
      </c>
      <c r="AL20" s="78">
        <f t="shared" si="1"/>
        <v>0</v>
      </c>
      <c r="AM20" s="77">
        <f t="shared" si="1"/>
        <v>0</v>
      </c>
      <c r="AN20" s="98">
        <f t="shared" si="1"/>
        <v>2550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200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33000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62462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1446990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46607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46607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1000</v>
      </c>
      <c r="N25" s="89">
        <v>0</v>
      </c>
      <c r="O25" s="101"/>
      <c r="P25" s="97">
        <v>0</v>
      </c>
      <c r="Q25" s="89">
        <v>0</v>
      </c>
      <c r="R25" s="101"/>
      <c r="S25" s="97"/>
      <c r="T25" s="89"/>
      <c r="U25" s="101"/>
      <c r="V25" s="97">
        <v>0</v>
      </c>
      <c r="W25" s="89">
        <v>0</v>
      </c>
      <c r="X25" s="101"/>
      <c r="Y25" s="97"/>
      <c r="Z25" s="89"/>
      <c r="AA25" s="101"/>
      <c r="AB25" s="97">
        <v>12000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13000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46607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12000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59607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105871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105871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105871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105871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750613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750613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30824</v>
      </c>
      <c r="BS50" s="89">
        <v>0</v>
      </c>
      <c r="BT50" s="101"/>
      <c r="BU50" s="76"/>
      <c r="BV50" s="85">
        <f t="shared" si="9"/>
        <v>30824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781437</v>
      </c>
      <c r="BS51" s="78">
        <f>BS49+BS50</f>
        <v>0</v>
      </c>
      <c r="BT51" s="77">
        <f>BT49+BT50</f>
        <v>0</v>
      </c>
      <c r="BU51" s="85"/>
      <c r="BV51" s="85">
        <f>BV49+BV50</f>
        <v>781437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728552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45709</v>
      </c>
      <c r="K53" s="86">
        <f t="shared" si="11"/>
        <v>0</v>
      </c>
      <c r="L53" s="86">
        <f t="shared" si="11"/>
        <v>0</v>
      </c>
      <c r="M53" s="86">
        <f t="shared" si="11"/>
        <v>70964</v>
      </c>
      <c r="N53" s="86">
        <f t="shared" si="11"/>
        <v>0</v>
      </c>
      <c r="O53" s="86">
        <f t="shared" si="11"/>
        <v>0</v>
      </c>
      <c r="P53" s="86">
        <f t="shared" si="11"/>
        <v>700</v>
      </c>
      <c r="Q53" s="86">
        <f t="shared" si="11"/>
        <v>0</v>
      </c>
      <c r="R53" s="86">
        <f t="shared" si="11"/>
        <v>0</v>
      </c>
      <c r="S53" s="86">
        <f t="shared" si="11"/>
        <v>41386</v>
      </c>
      <c r="T53" s="86">
        <f t="shared" si="11"/>
        <v>0</v>
      </c>
      <c r="U53" s="86">
        <f t="shared" si="11"/>
        <v>0</v>
      </c>
      <c r="V53" s="86">
        <f t="shared" si="11"/>
        <v>98737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177101</v>
      </c>
      <c r="AC53" s="86">
        <f t="shared" si="11"/>
        <v>0</v>
      </c>
      <c r="AD53" s="86">
        <f t="shared" si="11"/>
        <v>0</v>
      </c>
      <c r="AE53" s="86">
        <f t="shared" si="11"/>
        <v>234266</v>
      </c>
      <c r="AF53" s="86">
        <f t="shared" si="11"/>
        <v>0</v>
      </c>
      <c r="AG53" s="86">
        <f t="shared" si="11"/>
        <v>0</v>
      </c>
      <c r="AH53" s="86">
        <f t="shared" si="11"/>
        <v>6070</v>
      </c>
      <c r="AI53" s="86">
        <f t="shared" si="11"/>
        <v>0</v>
      </c>
      <c r="AJ53" s="86">
        <f t="shared" si="11"/>
        <v>0</v>
      </c>
      <c r="AK53" s="86">
        <f t="shared" si="11"/>
        <v>4900</v>
      </c>
      <c r="AL53" s="86">
        <f t="shared" si="11"/>
        <v>0</v>
      </c>
      <c r="AM53" s="86">
        <f t="shared" si="11"/>
        <v>0</v>
      </c>
      <c r="AN53" s="86">
        <f t="shared" si="11"/>
        <v>2550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200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33000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62462</v>
      </c>
      <c r="BJ53" s="86">
        <f t="shared" si="11"/>
        <v>0</v>
      </c>
      <c r="BK53" s="86">
        <f t="shared" si="11"/>
        <v>0</v>
      </c>
      <c r="BL53" s="86">
        <f t="shared" si="11"/>
        <v>105871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781437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2393905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176200</v>
      </c>
      <c r="E10" s="89">
        <v>0</v>
      </c>
      <c r="F10" s="90"/>
      <c r="G10" s="88"/>
      <c r="H10" s="89"/>
      <c r="I10" s="90"/>
      <c r="J10" s="97">
        <v>40000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91000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307200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20650</v>
      </c>
      <c r="E11" s="89">
        <v>0</v>
      </c>
      <c r="F11" s="90"/>
      <c r="G11" s="88"/>
      <c r="H11" s="89"/>
      <c r="I11" s="90"/>
      <c r="J11" s="97">
        <v>2850</v>
      </c>
      <c r="K11" s="89">
        <v>0</v>
      </c>
      <c r="L11" s="101"/>
      <c r="M11" s="91">
        <v>300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1800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185798</v>
      </c>
      <c r="E12" s="89">
        <v>0</v>
      </c>
      <c r="F12" s="90"/>
      <c r="G12" s="88"/>
      <c r="H12" s="89"/>
      <c r="I12" s="90"/>
      <c r="J12" s="97">
        <v>2096</v>
      </c>
      <c r="K12" s="89">
        <v>0</v>
      </c>
      <c r="L12" s="101"/>
      <c r="M12" s="91">
        <v>64114</v>
      </c>
      <c r="N12" s="89">
        <v>0</v>
      </c>
      <c r="O12" s="90"/>
      <c r="P12" s="91">
        <v>700</v>
      </c>
      <c r="Q12" s="89">
        <v>0</v>
      </c>
      <c r="R12" s="90"/>
      <c r="S12" s="91">
        <v>32612</v>
      </c>
      <c r="T12" s="89">
        <v>0</v>
      </c>
      <c r="U12" s="90"/>
      <c r="V12" s="91">
        <v>31130</v>
      </c>
      <c r="W12" s="89">
        <v>0</v>
      </c>
      <c r="X12" s="90"/>
      <c r="Y12" s="91"/>
      <c r="Z12" s="89"/>
      <c r="AA12" s="90"/>
      <c r="AB12" s="91">
        <v>29952</v>
      </c>
      <c r="AC12" s="89">
        <v>0</v>
      </c>
      <c r="AD12" s="90"/>
      <c r="AE12" s="91">
        <v>138853</v>
      </c>
      <c r="AF12" s="89">
        <v>0</v>
      </c>
      <c r="AG12" s="90"/>
      <c r="AH12" s="91">
        <v>3570</v>
      </c>
      <c r="AI12" s="89">
        <v>0</v>
      </c>
      <c r="AJ12" s="90"/>
      <c r="AK12" s="91">
        <v>4900</v>
      </c>
      <c r="AL12" s="89">
        <v>0</v>
      </c>
      <c r="AM12" s="90"/>
      <c r="AN12" s="91">
        <v>2550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496275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303280</v>
      </c>
      <c r="E13" s="89">
        <v>0</v>
      </c>
      <c r="F13" s="90"/>
      <c r="G13" s="88"/>
      <c r="H13" s="89"/>
      <c r="I13" s="90"/>
      <c r="J13" s="97">
        <v>350</v>
      </c>
      <c r="K13" s="89">
        <v>0</v>
      </c>
      <c r="L13" s="101"/>
      <c r="M13" s="91">
        <v>4800</v>
      </c>
      <c r="N13" s="89">
        <v>0</v>
      </c>
      <c r="O13" s="90"/>
      <c r="P13" s="91">
        <v>0</v>
      </c>
      <c r="Q13" s="89">
        <v>0</v>
      </c>
      <c r="R13" s="90"/>
      <c r="S13" s="91">
        <v>8500</v>
      </c>
      <c r="T13" s="89">
        <v>0</v>
      </c>
      <c r="U13" s="90"/>
      <c r="V13" s="91">
        <v>21000</v>
      </c>
      <c r="W13" s="89">
        <v>0</v>
      </c>
      <c r="X13" s="90"/>
      <c r="Y13" s="91"/>
      <c r="Z13" s="89"/>
      <c r="AA13" s="90"/>
      <c r="AB13" s="91">
        <v>129996</v>
      </c>
      <c r="AC13" s="89">
        <v>0</v>
      </c>
      <c r="AD13" s="90"/>
      <c r="AE13" s="91">
        <v>0</v>
      </c>
      <c r="AF13" s="89">
        <v>0</v>
      </c>
      <c r="AG13" s="90"/>
      <c r="AH13" s="91">
        <v>2500</v>
      </c>
      <c r="AI13" s="89">
        <v>0</v>
      </c>
      <c r="AJ13" s="90"/>
      <c r="AK13" s="91">
        <v>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>
        <v>200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>
        <v>33000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503626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14789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>
        <v>0</v>
      </c>
      <c r="W16" s="89">
        <v>0</v>
      </c>
      <c r="X16" s="90"/>
      <c r="Y16" s="97"/>
      <c r="Z16" s="89"/>
      <c r="AA16" s="101"/>
      <c r="AB16" s="91">
        <v>1870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16659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21978</v>
      </c>
      <c r="E19" s="89">
        <v>0</v>
      </c>
      <c r="F19" s="90"/>
      <c r="G19" s="88"/>
      <c r="H19" s="89"/>
      <c r="I19" s="90"/>
      <c r="J19" s="97">
        <v>413</v>
      </c>
      <c r="K19" s="89">
        <v>0</v>
      </c>
      <c r="L19" s="101"/>
      <c r="M19" s="97">
        <v>750</v>
      </c>
      <c r="N19" s="89">
        <v>0</v>
      </c>
      <c r="O19" s="101"/>
      <c r="P19" s="97"/>
      <c r="Q19" s="89"/>
      <c r="R19" s="101"/>
      <c r="S19" s="97">
        <v>274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3283</v>
      </c>
      <c r="AC19" s="89">
        <v>0</v>
      </c>
      <c r="AD19" s="101"/>
      <c r="AE19" s="97">
        <v>2613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70846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100157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724695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45709</v>
      </c>
      <c r="K20" s="78">
        <f t="shared" si="1"/>
        <v>0</v>
      </c>
      <c r="L20" s="77">
        <f t="shared" si="1"/>
        <v>0</v>
      </c>
      <c r="M20" s="98">
        <f t="shared" si="1"/>
        <v>69964</v>
      </c>
      <c r="N20" s="78">
        <f t="shared" si="1"/>
        <v>0</v>
      </c>
      <c r="O20" s="77">
        <f t="shared" si="1"/>
        <v>0</v>
      </c>
      <c r="P20" s="98">
        <f t="shared" si="1"/>
        <v>700</v>
      </c>
      <c r="Q20" s="78">
        <f t="shared" si="1"/>
        <v>0</v>
      </c>
      <c r="R20" s="77">
        <f t="shared" si="1"/>
        <v>0</v>
      </c>
      <c r="S20" s="98">
        <f t="shared" si="1"/>
        <v>41386</v>
      </c>
      <c r="T20" s="78">
        <f t="shared" si="1"/>
        <v>0</v>
      </c>
      <c r="U20" s="77">
        <f t="shared" si="1"/>
        <v>0</v>
      </c>
      <c r="V20" s="98">
        <f t="shared" si="1"/>
        <v>52130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165101</v>
      </c>
      <c r="AC20" s="78">
        <f t="shared" si="1"/>
        <v>0</v>
      </c>
      <c r="AD20" s="77">
        <f t="shared" si="1"/>
        <v>0</v>
      </c>
      <c r="AE20" s="98">
        <f t="shared" si="1"/>
        <v>234266</v>
      </c>
      <c r="AF20" s="78">
        <f t="shared" si="1"/>
        <v>0</v>
      </c>
      <c r="AG20" s="77">
        <f t="shared" si="1"/>
        <v>0</v>
      </c>
      <c r="AH20" s="98">
        <f t="shared" si="1"/>
        <v>6070</v>
      </c>
      <c r="AI20" s="78">
        <f t="shared" si="1"/>
        <v>0</v>
      </c>
      <c r="AJ20" s="77">
        <f t="shared" si="1"/>
        <v>0</v>
      </c>
      <c r="AK20" s="98">
        <f t="shared" si="1"/>
        <v>4900</v>
      </c>
      <c r="AL20" s="78">
        <f t="shared" si="1"/>
        <v>0</v>
      </c>
      <c r="AM20" s="77">
        <f t="shared" si="1"/>
        <v>0</v>
      </c>
      <c r="AN20" s="98">
        <f t="shared" si="1"/>
        <v>2550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200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33000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70846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1451517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33393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59300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92693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1000</v>
      </c>
      <c r="N25" s="89">
        <v>0</v>
      </c>
      <c r="O25" s="101"/>
      <c r="P25" s="97">
        <v>0</v>
      </c>
      <c r="Q25" s="89">
        <v>0</v>
      </c>
      <c r="R25" s="101"/>
      <c r="S25" s="97"/>
      <c r="T25" s="89"/>
      <c r="U25" s="101"/>
      <c r="V25" s="97">
        <v>0</v>
      </c>
      <c r="W25" s="89">
        <v>0</v>
      </c>
      <c r="X25" s="101"/>
      <c r="Y25" s="97"/>
      <c r="Z25" s="89"/>
      <c r="AA25" s="101"/>
      <c r="AB25" s="97">
        <v>12000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13000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33393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12000</v>
      </c>
      <c r="AC28" s="78">
        <f t="shared" si="3"/>
        <v>0</v>
      </c>
      <c r="AD28" s="77">
        <f t="shared" si="3"/>
        <v>0</v>
      </c>
      <c r="AE28" s="98">
        <f t="shared" si="3"/>
        <v>59300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105693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55258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55258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55258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55258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750613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750613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30824</v>
      </c>
      <c r="BS50" s="89">
        <v>0</v>
      </c>
      <c r="BT50" s="101"/>
      <c r="BU50" s="76"/>
      <c r="BV50" s="85">
        <f t="shared" si="9"/>
        <v>30824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781437</v>
      </c>
      <c r="BS51" s="78">
        <f>BS49+BS50</f>
        <v>0</v>
      </c>
      <c r="BT51" s="77">
        <f>BT49+BT50</f>
        <v>0</v>
      </c>
      <c r="BU51" s="85"/>
      <c r="BV51" s="85">
        <f>BV49+BV50</f>
        <v>781437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724695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45709</v>
      </c>
      <c r="K53" s="86">
        <f t="shared" si="11"/>
        <v>0</v>
      </c>
      <c r="L53" s="86">
        <f t="shared" si="11"/>
        <v>0</v>
      </c>
      <c r="M53" s="86">
        <f t="shared" si="11"/>
        <v>70964</v>
      </c>
      <c r="N53" s="86">
        <f t="shared" si="11"/>
        <v>0</v>
      </c>
      <c r="O53" s="86">
        <f t="shared" si="11"/>
        <v>0</v>
      </c>
      <c r="P53" s="86">
        <f t="shared" si="11"/>
        <v>700</v>
      </c>
      <c r="Q53" s="86">
        <f t="shared" si="11"/>
        <v>0</v>
      </c>
      <c r="R53" s="86">
        <f t="shared" si="11"/>
        <v>0</v>
      </c>
      <c r="S53" s="86">
        <f t="shared" si="11"/>
        <v>41386</v>
      </c>
      <c r="T53" s="86">
        <f t="shared" si="11"/>
        <v>0</v>
      </c>
      <c r="U53" s="86">
        <f t="shared" si="11"/>
        <v>0</v>
      </c>
      <c r="V53" s="86">
        <f t="shared" si="11"/>
        <v>85523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177101</v>
      </c>
      <c r="AC53" s="86">
        <f t="shared" si="11"/>
        <v>0</v>
      </c>
      <c r="AD53" s="86">
        <f t="shared" si="11"/>
        <v>0</v>
      </c>
      <c r="AE53" s="86">
        <f t="shared" si="11"/>
        <v>293566</v>
      </c>
      <c r="AF53" s="86">
        <f t="shared" si="11"/>
        <v>0</v>
      </c>
      <c r="AG53" s="86">
        <f t="shared" si="11"/>
        <v>0</v>
      </c>
      <c r="AH53" s="86">
        <f t="shared" si="11"/>
        <v>6070</v>
      </c>
      <c r="AI53" s="86">
        <f t="shared" si="11"/>
        <v>0</v>
      </c>
      <c r="AJ53" s="86">
        <f t="shared" si="11"/>
        <v>0</v>
      </c>
      <c r="AK53" s="86">
        <f t="shared" si="11"/>
        <v>4900</v>
      </c>
      <c r="AL53" s="86">
        <f t="shared" si="11"/>
        <v>0</v>
      </c>
      <c r="AM53" s="86">
        <f t="shared" si="11"/>
        <v>0</v>
      </c>
      <c r="AN53" s="86">
        <f t="shared" si="11"/>
        <v>2550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200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33000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70846</v>
      </c>
      <c r="BJ53" s="86">
        <f t="shared" si="11"/>
        <v>0</v>
      </c>
      <c r="BK53" s="86">
        <f t="shared" si="11"/>
        <v>0</v>
      </c>
      <c r="BL53" s="86">
        <f t="shared" si="11"/>
        <v>55258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781437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2393905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