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<sst xmlns="http://schemas.openxmlformats.org/spreadsheetml/2006/main" count="870" uniqueCount="149">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</sst>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75608.14</v>
      </c>
      <c r="E5" s="38"/>
    </row>
    <row r="6" spans="2:5" ht="15">
      <c r="B6" s="8"/>
      <c r="C6" s="5" t="s">
        <v>5</v>
      </c>
      <c r="D6" s="39">
        <v>1027187.2999999999</v>
      </c>
      <c r="E6" s="40"/>
    </row>
    <row r="7" spans="2:5" ht="15">
      <c r="B7" s="8"/>
      <c r="C7" s="5" t="s">
        <v>6</v>
      </c>
      <c r="D7" s="39">
        <v>214209.83000000007</v>
      </c>
      <c r="E7" s="40"/>
    </row>
    <row r="8" spans="2:5" ht="15.75" thickBot="1">
      <c r="B8" s="9"/>
      <c r="C8" s="6" t="s">
        <v>7</v>
      </c>
      <c r="D8" s="41"/>
      <c r="E8" s="42">
        <v>1591298.83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1044481.7899999999</v>
      </c>
      <c r="E10" s="45">
        <v>993005.27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1044481.7899999999</v>
      </c>
      <c r="E16" s="51">
        <f>E10+E11+E12+E13+E14+E15</f>
        <v>993005.27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1641936.1500000001</v>
      </c>
      <c r="E18" s="45">
        <v>1625923.12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1641936.1500000001</v>
      </c>
      <c r="E23" s="51">
        <f>E18+E19+E20+E21+E22</f>
        <v>1625923.12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407048.39</v>
      </c>
      <c r="E25" s="45">
        <v>269230.57</v>
      </c>
    </row>
    <row r="26" spans="2:5" ht="15">
      <c r="B26" s="13">
        <v>30200</v>
      </c>
      <c r="C26" s="54" t="s">
        <v>28</v>
      </c>
      <c r="D26" s="39">
        <v>5556.5</v>
      </c>
      <c r="E26" s="45">
        <v>5556.5</v>
      </c>
    </row>
    <row r="27" spans="2:5" ht="15">
      <c r="B27" s="13">
        <v>30300</v>
      </c>
      <c r="C27" s="54" t="s">
        <v>29</v>
      </c>
      <c r="D27" s="39">
        <v>238.9500000000001</v>
      </c>
      <c r="E27" s="45">
        <v>6006.71</v>
      </c>
    </row>
    <row r="28" spans="2:5" ht="15">
      <c r="B28" s="13">
        <v>30400</v>
      </c>
      <c r="C28" s="54" t="s">
        <v>30</v>
      </c>
      <c r="D28" s="49">
        <v>3012.26</v>
      </c>
      <c r="E28" s="45">
        <v>3012.26</v>
      </c>
    </row>
    <row r="29" spans="2:5" ht="15">
      <c r="B29" s="13">
        <v>30500</v>
      </c>
      <c r="C29" s="54" t="s">
        <v>31</v>
      </c>
      <c r="D29" s="60">
        <v>81133.36000000002</v>
      </c>
      <c r="E29" s="50">
        <v>81696.36000000003</v>
      </c>
    </row>
    <row r="30" spans="2:5" ht="15.75" thickBot="1">
      <c r="B30" s="16">
        <v>30000</v>
      </c>
      <c r="C30" s="15" t="s">
        <v>32</v>
      </c>
      <c r="D30" s="48">
        <f>D25+D26+D27+D28+D29</f>
        <v>496989.4600000001</v>
      </c>
      <c r="E30" s="51">
        <f>E25+E26+E27+E28+E29</f>
        <v>365502.4000000001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121896</v>
      </c>
      <c r="E33" s="59">
        <v>46896</v>
      </c>
    </row>
    <row r="34" spans="2:5" ht="15">
      <c r="B34" s="13">
        <v>40300</v>
      </c>
      <c r="C34" s="54" t="s">
        <v>37</v>
      </c>
      <c r="D34" s="61">
        <v>596417.71</v>
      </c>
      <c r="E34" s="45">
        <v>760202.6799999999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21362.840000000004</v>
      </c>
      <c r="E36" s="50">
        <v>21362.840000000004</v>
      </c>
    </row>
    <row r="37" spans="2:5" ht="15.75" thickBot="1">
      <c r="B37" s="16">
        <v>40000</v>
      </c>
      <c r="C37" s="15" t="s">
        <v>40</v>
      </c>
      <c r="D37" s="48">
        <f>D32+D33+D34+D35+D36</f>
        <v>739676.5499999999</v>
      </c>
      <c r="E37" s="51">
        <f>E32+E33+E34+E35+E36</f>
        <v>828461.5199999999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359148.49999999994</v>
      </c>
      <c r="E54" s="45">
        <v>359148.49999999994</v>
      </c>
    </row>
    <row r="55" spans="2:5" ht="15">
      <c r="B55" s="13">
        <v>90200</v>
      </c>
      <c r="C55" s="54" t="s">
        <v>62</v>
      </c>
      <c r="D55" s="61">
        <v>2771</v>
      </c>
      <c r="E55" s="62">
        <v>2771</v>
      </c>
    </row>
    <row r="56" spans="2:5" ht="15.75" thickBot="1">
      <c r="B56" s="16">
        <v>90000</v>
      </c>
      <c r="C56" s="15" t="s">
        <v>63</v>
      </c>
      <c r="D56" s="48">
        <f>D54+D55</f>
        <v>361919.49999999994</v>
      </c>
      <c r="E56" s="51">
        <f>E54+E55</f>
        <v>361919.49999999994</v>
      </c>
    </row>
    <row r="57" spans="2:5" ht="16.5" thickBot="1" thickTop="1">
      <c r="B57" s="109" t="s">
        <v>64</v>
      </c>
      <c r="C57" s="110"/>
      <c r="D57" s="52">
        <f>D16+D23+D30+D37+D43+D49+D52+D56</f>
        <v>4285003.449999999</v>
      </c>
      <c r="E57" s="55">
        <f>E16+E23+E30+E37+E43+E49+E52+E56</f>
        <v>4174811.81</v>
      </c>
    </row>
    <row r="58" spans="2:5" ht="16.5" thickBot="1" thickTop="1">
      <c r="B58" s="109" t="s">
        <v>65</v>
      </c>
      <c r="C58" s="110"/>
      <c r="D58" s="52">
        <f>D57+D5+D6+D7+D8</f>
        <v>5602008.719999999</v>
      </c>
      <c r="E58" s="55">
        <f>E57+E5+E6+E7+E8</f>
        <v>5766110.640000001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666956.8099999998</v>
      </c>
      <c r="E10" s="89">
        <v>43584.07</v>
      </c>
      <c r="F10" s="90">
        <v>639675.0199999998</v>
      </c>
      <c r="G10" s="88"/>
      <c r="H10" s="89"/>
      <c r="I10" s="90"/>
      <c r="J10" s="97">
        <v>106680.44999999998</v>
      </c>
      <c r="K10" s="89">
        <v>1800</v>
      </c>
      <c r="L10" s="101">
        <v>106680.44999999997</v>
      </c>
      <c r="M10" s="91"/>
      <c r="N10" s="89"/>
      <c r="O10" s="90"/>
      <c r="P10" s="91">
        <v>91.45</v>
      </c>
      <c r="Q10" s="89">
        <v>0</v>
      </c>
      <c r="R10" s="90">
        <v>91.45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773728.7099999997</v>
      </c>
      <c r="BW10" s="77">
        <f aca="true" t="shared" si="1" ref="BW10:BW19">E10+H10+K10+N10+Q10+T10+W10+Z10+AC10+AF10+AI10+AL10+AO10+AR10+AU10+AX10+BA10+BD10+BG10+BJ10+BM10+BP10+BS10</f>
        <v>45384.07</v>
      </c>
      <c r="BX10" s="79">
        <f aca="true" t="shared" si="2" ref="BX10:BX19">F10+I10+L10+O10+R10+U10+X10+AA10+AD10+AG10+AJ10+AM10+AP10+AS10+AV10+AY10+BB10+BE10+BH10+BK10+BN10+BQ10+BT10</f>
        <v>746446.9199999997</v>
      </c>
    </row>
    <row r="11" spans="2:76" ht="15">
      <c r="B11" s="13">
        <v>102</v>
      </c>
      <c r="C11" s="25" t="s">
        <v>92</v>
      </c>
      <c r="D11" s="88">
        <v>75908.97999999998</v>
      </c>
      <c r="E11" s="89">
        <v>0</v>
      </c>
      <c r="F11" s="90">
        <v>69915.71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218.56</v>
      </c>
      <c r="AC11" s="89">
        <v>0</v>
      </c>
      <c r="AD11" s="90">
        <v>238.71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76127.53999999998</v>
      </c>
      <c r="BW11" s="77">
        <f t="shared" si="1"/>
        <v>0</v>
      </c>
      <c r="BX11" s="79">
        <f t="shared" si="2"/>
        <v>70154.42000000001</v>
      </c>
    </row>
    <row r="12" spans="2:76" ht="15">
      <c r="B12" s="13">
        <v>103</v>
      </c>
      <c r="C12" s="25" t="s">
        <v>93</v>
      </c>
      <c r="D12" s="88">
        <v>195170.74000000005</v>
      </c>
      <c r="E12" s="89">
        <v>21569.6</v>
      </c>
      <c r="F12" s="90">
        <v>161095.67000000004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185070.49000000002</v>
      </c>
      <c r="N12" s="89">
        <v>0</v>
      </c>
      <c r="O12" s="90">
        <v>187745.15</v>
      </c>
      <c r="P12" s="91">
        <v>26607.22</v>
      </c>
      <c r="Q12" s="89">
        <v>0</v>
      </c>
      <c r="R12" s="90">
        <v>14531.24</v>
      </c>
      <c r="S12" s="91">
        <v>27715.800000000003</v>
      </c>
      <c r="T12" s="89">
        <v>0</v>
      </c>
      <c r="U12" s="90">
        <v>25690.910000000003</v>
      </c>
      <c r="V12" s="91"/>
      <c r="W12" s="89"/>
      <c r="X12" s="90"/>
      <c r="Y12" s="91">
        <v>41737.399999999994</v>
      </c>
      <c r="Z12" s="89">
        <v>0</v>
      </c>
      <c r="AA12" s="90">
        <v>38139.42</v>
      </c>
      <c r="AB12" s="91">
        <v>79817.98</v>
      </c>
      <c r="AC12" s="89">
        <v>0</v>
      </c>
      <c r="AD12" s="90">
        <v>83128.2</v>
      </c>
      <c r="AE12" s="91">
        <v>127815.48999999999</v>
      </c>
      <c r="AF12" s="89">
        <v>0</v>
      </c>
      <c r="AG12" s="90">
        <v>115264.51000000001</v>
      </c>
      <c r="AH12" s="91">
        <v>11116.15</v>
      </c>
      <c r="AI12" s="89">
        <v>0</v>
      </c>
      <c r="AJ12" s="90">
        <v>11439.21</v>
      </c>
      <c r="AK12" s="91">
        <v>8020.719999999999</v>
      </c>
      <c r="AL12" s="89">
        <v>0</v>
      </c>
      <c r="AM12" s="90">
        <v>10141.21</v>
      </c>
      <c r="AN12" s="91"/>
      <c r="AO12" s="89"/>
      <c r="AP12" s="90"/>
      <c r="AQ12" s="91">
        <v>7954.4</v>
      </c>
      <c r="AR12" s="89">
        <v>0</v>
      </c>
      <c r="AS12" s="90">
        <v>5110.45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711026.39</v>
      </c>
      <c r="BW12" s="77">
        <f t="shared" si="1"/>
        <v>21569.6</v>
      </c>
      <c r="BX12" s="79">
        <f t="shared" si="2"/>
        <v>652285.97</v>
      </c>
    </row>
    <row r="13" spans="2:76" ht="15">
      <c r="B13" s="13">
        <v>104</v>
      </c>
      <c r="C13" s="25" t="s">
        <v>19</v>
      </c>
      <c r="D13" s="88">
        <v>305078.61000000004</v>
      </c>
      <c r="E13" s="89">
        <v>0</v>
      </c>
      <c r="F13" s="90">
        <v>370901.98000000004</v>
      </c>
      <c r="G13" s="88"/>
      <c r="H13" s="89"/>
      <c r="I13" s="90"/>
      <c r="J13" s="97"/>
      <c r="K13" s="89"/>
      <c r="L13" s="101"/>
      <c r="M13" s="91">
        <v>25950</v>
      </c>
      <c r="N13" s="89">
        <v>0</v>
      </c>
      <c r="O13" s="90">
        <v>25950</v>
      </c>
      <c r="P13" s="91"/>
      <c r="Q13" s="89"/>
      <c r="R13" s="90"/>
      <c r="S13" s="91">
        <v>25783.85</v>
      </c>
      <c r="T13" s="89">
        <v>0</v>
      </c>
      <c r="U13" s="90">
        <v>27297.85</v>
      </c>
      <c r="V13" s="91"/>
      <c r="W13" s="89"/>
      <c r="X13" s="90"/>
      <c r="Y13" s="91"/>
      <c r="Z13" s="89"/>
      <c r="AA13" s="90"/>
      <c r="AB13" s="91">
        <v>436604.04000000004</v>
      </c>
      <c r="AC13" s="89">
        <v>0</v>
      </c>
      <c r="AD13" s="90">
        <v>447058.84</v>
      </c>
      <c r="AE13" s="91">
        <v>5325.41</v>
      </c>
      <c r="AF13" s="89">
        <v>0</v>
      </c>
      <c r="AG13" s="90">
        <v>5325.41</v>
      </c>
      <c r="AH13" s="91">
        <v>4217.98</v>
      </c>
      <c r="AI13" s="89">
        <v>0</v>
      </c>
      <c r="AJ13" s="90">
        <v>4217.98</v>
      </c>
      <c r="AK13" s="91">
        <v>4127.45</v>
      </c>
      <c r="AL13" s="89">
        <v>0</v>
      </c>
      <c r="AM13" s="90">
        <v>19388.24</v>
      </c>
      <c r="AN13" s="91"/>
      <c r="AO13" s="89"/>
      <c r="AP13" s="90"/>
      <c r="AQ13" s="91">
        <v>421.56000000000006</v>
      </c>
      <c r="AR13" s="89">
        <v>0</v>
      </c>
      <c r="AS13" s="90">
        <v>279.1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116555.79999999999</v>
      </c>
      <c r="BD13" s="89">
        <v>0</v>
      </c>
      <c r="BE13" s="101">
        <v>116555.8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924064.7</v>
      </c>
      <c r="BW13" s="77">
        <f t="shared" si="1"/>
        <v>0</v>
      </c>
      <c r="BX13" s="79">
        <f t="shared" si="2"/>
        <v>1016975.2000000001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36168.6</v>
      </c>
      <c r="BM16" s="89">
        <v>0</v>
      </c>
      <c r="BN16" s="90">
        <v>36168.6</v>
      </c>
      <c r="BO16" s="91"/>
      <c r="BP16" s="89"/>
      <c r="BQ16" s="90"/>
      <c r="BR16" s="97"/>
      <c r="BS16" s="89"/>
      <c r="BT16" s="101"/>
      <c r="BU16" s="76"/>
      <c r="BV16" s="85">
        <f t="shared" si="0"/>
        <v>36168.6</v>
      </c>
      <c r="BW16" s="77">
        <f t="shared" si="1"/>
        <v>0</v>
      </c>
      <c r="BX16" s="79">
        <f t="shared" si="2"/>
        <v>36168.6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3400.74</v>
      </c>
      <c r="E18" s="89">
        <v>0</v>
      </c>
      <c r="F18" s="90">
        <v>3400.74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>
        <v>3040</v>
      </c>
      <c r="AX18" s="89">
        <v>0</v>
      </c>
      <c r="AY18" s="101">
        <v>3040</v>
      </c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6440.74</v>
      </c>
      <c r="BW18" s="77">
        <f t="shared" si="1"/>
        <v>0</v>
      </c>
      <c r="BX18" s="79">
        <f t="shared" si="2"/>
        <v>6440.74</v>
      </c>
    </row>
    <row r="19" spans="2:76" ht="15">
      <c r="B19" s="13">
        <v>110</v>
      </c>
      <c r="C19" s="25" t="s">
        <v>98</v>
      </c>
      <c r="D19" s="88">
        <v>35334.30999999999</v>
      </c>
      <c r="E19" s="89">
        <v>0</v>
      </c>
      <c r="F19" s="90">
        <v>29863.579999999998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35334.30999999999</v>
      </c>
      <c r="BW19" s="77">
        <f t="shared" si="1"/>
        <v>0</v>
      </c>
      <c r="BX19" s="79">
        <f t="shared" si="2"/>
        <v>29863.579999999998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1281850.19</v>
      </c>
      <c r="E20" s="78">
        <f t="shared" si="3"/>
        <v>65153.67</v>
      </c>
      <c r="F20" s="79">
        <f t="shared" si="3"/>
        <v>1274852.7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106680.44999999998</v>
      </c>
      <c r="K20" s="78">
        <f t="shared" si="3"/>
        <v>1800</v>
      </c>
      <c r="L20" s="77">
        <f t="shared" si="3"/>
        <v>106680.44999999997</v>
      </c>
      <c r="M20" s="98">
        <f t="shared" si="3"/>
        <v>211020.49000000002</v>
      </c>
      <c r="N20" s="78">
        <f t="shared" si="3"/>
        <v>0</v>
      </c>
      <c r="O20" s="77">
        <f t="shared" si="3"/>
        <v>213695.15</v>
      </c>
      <c r="P20" s="98">
        <f t="shared" si="3"/>
        <v>26698.670000000002</v>
      </c>
      <c r="Q20" s="78">
        <f t="shared" si="3"/>
        <v>0</v>
      </c>
      <c r="R20" s="77">
        <f t="shared" si="3"/>
        <v>14622.69</v>
      </c>
      <c r="S20" s="98">
        <f t="shared" si="3"/>
        <v>53499.65</v>
      </c>
      <c r="T20" s="78">
        <f t="shared" si="3"/>
        <v>0</v>
      </c>
      <c r="U20" s="77">
        <f t="shared" si="3"/>
        <v>52988.76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41737.399999999994</v>
      </c>
      <c r="Z20" s="78">
        <f t="shared" si="3"/>
        <v>0</v>
      </c>
      <c r="AA20" s="77">
        <f t="shared" si="3"/>
        <v>38139.42</v>
      </c>
      <c r="AB20" s="98">
        <f t="shared" si="3"/>
        <v>516640.58</v>
      </c>
      <c r="AC20" s="78">
        <f t="shared" si="3"/>
        <v>0</v>
      </c>
      <c r="AD20" s="77">
        <f t="shared" si="3"/>
        <v>530425.75</v>
      </c>
      <c r="AE20" s="98">
        <f t="shared" si="3"/>
        <v>133140.9</v>
      </c>
      <c r="AF20" s="78">
        <f t="shared" si="3"/>
        <v>0</v>
      </c>
      <c r="AG20" s="77">
        <f t="shared" si="3"/>
        <v>120589.92000000001</v>
      </c>
      <c r="AH20" s="98">
        <f t="shared" si="3"/>
        <v>15334.13</v>
      </c>
      <c r="AI20" s="78">
        <f t="shared" si="3"/>
        <v>0</v>
      </c>
      <c r="AJ20" s="77">
        <f t="shared" si="3"/>
        <v>15657.189999999999</v>
      </c>
      <c r="AK20" s="98">
        <f t="shared" si="3"/>
        <v>12148.169999999998</v>
      </c>
      <c r="AL20" s="78">
        <f t="shared" si="3"/>
        <v>0</v>
      </c>
      <c r="AM20" s="77">
        <f t="shared" si="3"/>
        <v>29529.45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8375.96</v>
      </c>
      <c r="AR20" s="78">
        <f t="shared" si="3"/>
        <v>0</v>
      </c>
      <c r="AS20" s="77">
        <f t="shared" si="3"/>
        <v>5389.55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3040</v>
      </c>
      <c r="AX20" s="78">
        <f t="shared" si="3"/>
        <v>0</v>
      </c>
      <c r="AY20" s="77">
        <f t="shared" si="3"/>
        <v>3040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116555.79999999999</v>
      </c>
      <c r="BD20" s="78">
        <f t="shared" si="3"/>
        <v>0</v>
      </c>
      <c r="BE20" s="77">
        <f t="shared" si="3"/>
        <v>116555.8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36168.6</v>
      </c>
      <c r="BM20" s="78">
        <f t="shared" si="3"/>
        <v>0</v>
      </c>
      <c r="BN20" s="77">
        <f t="shared" si="3"/>
        <v>36168.6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2562890.99</v>
      </c>
      <c r="BW20" s="77">
        <f>BW10+BW11+BW12+BW13+BW14+BW15+BW16+BW17+BW18+BW19</f>
        <v>66953.67</v>
      </c>
      <c r="BX20" s="95">
        <f>BX10+BX11+BX12+BX13+BX14+BX15+BX16+BX17+BX18+BX19</f>
        <v>2558335.43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165562.93</v>
      </c>
      <c r="E24" s="89">
        <v>0</v>
      </c>
      <c r="F24" s="90">
        <v>170881.18999999997</v>
      </c>
      <c r="G24" s="88"/>
      <c r="H24" s="89"/>
      <c r="I24" s="90"/>
      <c r="J24" s="97">
        <v>31164.8</v>
      </c>
      <c r="K24" s="89">
        <v>9991.8</v>
      </c>
      <c r="L24" s="101">
        <v>29896.1</v>
      </c>
      <c r="M24" s="97">
        <v>107055.27</v>
      </c>
      <c r="N24" s="89">
        <v>0</v>
      </c>
      <c r="O24" s="101">
        <v>110415.26000000001</v>
      </c>
      <c r="P24" s="97">
        <v>1778.76</v>
      </c>
      <c r="Q24" s="89">
        <v>0</v>
      </c>
      <c r="R24" s="101">
        <v>0</v>
      </c>
      <c r="S24" s="97">
        <v>1765.8600000000001</v>
      </c>
      <c r="T24" s="89">
        <v>0</v>
      </c>
      <c r="U24" s="101">
        <v>1765.86</v>
      </c>
      <c r="V24" s="97">
        <v>0</v>
      </c>
      <c r="W24" s="89">
        <v>0</v>
      </c>
      <c r="X24" s="101">
        <v>0</v>
      </c>
      <c r="Y24" s="97">
        <v>557311.95</v>
      </c>
      <c r="Z24" s="89">
        <v>276230.13</v>
      </c>
      <c r="AA24" s="101">
        <v>541889.12</v>
      </c>
      <c r="AB24" s="97">
        <v>584782.45</v>
      </c>
      <c r="AC24" s="89">
        <v>68199.79</v>
      </c>
      <c r="AD24" s="101">
        <v>463412.54000000004</v>
      </c>
      <c r="AE24" s="97">
        <v>49750</v>
      </c>
      <c r="AF24" s="89">
        <v>53680</v>
      </c>
      <c r="AG24" s="101">
        <v>51378.81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15475.7</v>
      </c>
      <c r="BA24" s="89">
        <v>0</v>
      </c>
      <c r="BB24" s="101">
        <v>26776.000000000004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1514647.72</v>
      </c>
      <c r="BW24" s="77">
        <f t="shared" si="4"/>
        <v>408101.72</v>
      </c>
      <c r="BX24" s="79">
        <f t="shared" si="4"/>
        <v>1396414.8800000001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6574</v>
      </c>
      <c r="N25" s="89">
        <v>0</v>
      </c>
      <c r="O25" s="101">
        <v>6574</v>
      </c>
      <c r="P25" s="97">
        <v>0</v>
      </c>
      <c r="Q25" s="89">
        <v>0</v>
      </c>
      <c r="R25" s="101">
        <v>0</v>
      </c>
      <c r="S25" s="97">
        <v>2076</v>
      </c>
      <c r="T25" s="89">
        <v>0</v>
      </c>
      <c r="U25" s="101">
        <v>2076</v>
      </c>
      <c r="V25" s="97"/>
      <c r="W25" s="89"/>
      <c r="X25" s="101"/>
      <c r="Y25" s="97"/>
      <c r="Z25" s="89"/>
      <c r="AA25" s="101"/>
      <c r="AB25" s="97">
        <v>10000</v>
      </c>
      <c r="AC25" s="89">
        <v>0</v>
      </c>
      <c r="AD25" s="101">
        <v>10000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18650</v>
      </c>
      <c r="BW25" s="77">
        <f t="shared" si="4"/>
        <v>0</v>
      </c>
      <c r="BX25" s="79">
        <f t="shared" si="4"/>
        <v>18650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2265.54</v>
      </c>
      <c r="E27" s="89">
        <v>0</v>
      </c>
      <c r="F27" s="90">
        <v>1232.2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2265.54</v>
      </c>
      <c r="BW27" s="77">
        <f t="shared" si="4"/>
        <v>0</v>
      </c>
      <c r="BX27" s="79">
        <f t="shared" si="4"/>
        <v>1232.2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167828.47</v>
      </c>
      <c r="E28" s="78">
        <f t="shared" si="5"/>
        <v>0</v>
      </c>
      <c r="F28" s="79">
        <f t="shared" si="5"/>
        <v>172113.38999999998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31164.8</v>
      </c>
      <c r="K28" s="78">
        <f t="shared" si="5"/>
        <v>9991.8</v>
      </c>
      <c r="L28" s="77">
        <f t="shared" si="5"/>
        <v>29896.1</v>
      </c>
      <c r="M28" s="98">
        <f t="shared" si="5"/>
        <v>113629.27</v>
      </c>
      <c r="N28" s="78">
        <f t="shared" si="5"/>
        <v>0</v>
      </c>
      <c r="O28" s="77">
        <f t="shared" si="5"/>
        <v>116989.26000000001</v>
      </c>
      <c r="P28" s="98">
        <f t="shared" si="5"/>
        <v>1778.76</v>
      </c>
      <c r="Q28" s="78">
        <f t="shared" si="5"/>
        <v>0</v>
      </c>
      <c r="R28" s="77">
        <f t="shared" si="5"/>
        <v>0</v>
      </c>
      <c r="S28" s="98">
        <f t="shared" si="5"/>
        <v>3841.86</v>
      </c>
      <c r="T28" s="78">
        <f t="shared" si="5"/>
        <v>0</v>
      </c>
      <c r="U28" s="77">
        <f t="shared" si="5"/>
        <v>3841.8599999999997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557311.95</v>
      </c>
      <c r="Z28" s="78">
        <f t="shared" si="5"/>
        <v>276230.13</v>
      </c>
      <c r="AA28" s="77">
        <f t="shared" si="5"/>
        <v>541889.12</v>
      </c>
      <c r="AB28" s="98">
        <f t="shared" si="5"/>
        <v>594782.45</v>
      </c>
      <c r="AC28" s="78">
        <f t="shared" si="5"/>
        <v>68199.79</v>
      </c>
      <c r="AD28" s="77">
        <f t="shared" si="5"/>
        <v>473412.54000000004</v>
      </c>
      <c r="AE28" s="98">
        <f t="shared" si="5"/>
        <v>49750</v>
      </c>
      <c r="AF28" s="78">
        <f t="shared" si="5"/>
        <v>53680</v>
      </c>
      <c r="AG28" s="77">
        <f t="shared" si="5"/>
        <v>51378.81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15475.7</v>
      </c>
      <c r="BA28" s="78">
        <f t="shared" si="6"/>
        <v>0</v>
      </c>
      <c r="BB28" s="77">
        <f t="shared" si="6"/>
        <v>26776.000000000004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1535563.26</v>
      </c>
      <c r="BW28" s="77">
        <f>BW23+BW24+BW25+BW26+BW27</f>
        <v>408101.72</v>
      </c>
      <c r="BX28" s="95">
        <f>BX23+BX24+BX25+BX26+BX27</f>
        <v>1416297.08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249894.98</v>
      </c>
      <c r="BM40" s="89">
        <v>0</v>
      </c>
      <c r="BN40" s="101">
        <v>249894.98</v>
      </c>
      <c r="BO40" s="97"/>
      <c r="BP40" s="89"/>
      <c r="BQ40" s="101"/>
      <c r="BR40" s="97"/>
      <c r="BS40" s="89"/>
      <c r="BT40" s="101"/>
      <c r="BU40" s="76"/>
      <c r="BV40" s="85">
        <f t="shared" si="10"/>
        <v>249894.98</v>
      </c>
      <c r="BW40" s="77">
        <f t="shared" si="10"/>
        <v>0</v>
      </c>
      <c r="BX40" s="79">
        <f t="shared" si="10"/>
        <v>249894.98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249894.98</v>
      </c>
      <c r="BM42" s="78">
        <f t="shared" si="12"/>
        <v>0</v>
      </c>
      <c r="BN42" s="77">
        <f t="shared" si="12"/>
        <v>249894.98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249894.98</v>
      </c>
      <c r="BW42" s="77">
        <f>BW38+BW39+BW40+BW41</f>
        <v>0</v>
      </c>
      <c r="BX42" s="95">
        <f>BX38+BX39+BX40+BX41</f>
        <v>249894.98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359148.5</v>
      </c>
      <c r="BS49" s="89">
        <v>0</v>
      </c>
      <c r="BT49" s="101">
        <v>358365.68</v>
      </c>
      <c r="BU49" s="76"/>
      <c r="BV49" s="85">
        <f aca="true" t="shared" si="15" ref="BV49:BX50">D49+G49+J49+M49+P49+S49+V49+Y49+AB49+AE49+AH49+AK49+AN49+AQ49+AT49+AW49+AZ49+BC49+BF49+BI49+BL49+BO49+BR49</f>
        <v>359148.5</v>
      </c>
      <c r="BW49" s="77">
        <f t="shared" si="15"/>
        <v>0</v>
      </c>
      <c r="BX49" s="79">
        <f t="shared" si="15"/>
        <v>358365.68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2771</v>
      </c>
      <c r="BS50" s="89">
        <v>0</v>
      </c>
      <c r="BT50" s="101">
        <v>2615.45</v>
      </c>
      <c r="BU50" s="76"/>
      <c r="BV50" s="85">
        <f t="shared" si="15"/>
        <v>2771</v>
      </c>
      <c r="BW50" s="77">
        <f t="shared" si="15"/>
        <v>0</v>
      </c>
      <c r="BX50" s="79">
        <f t="shared" si="15"/>
        <v>2615.45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361919.5</v>
      </c>
      <c r="BS51" s="78">
        <f>BS49+BS50</f>
        <v>0</v>
      </c>
      <c r="BT51" s="77">
        <f>BT49+BT50</f>
        <v>360981.13</v>
      </c>
      <c r="BU51" s="85"/>
      <c r="BV51" s="85">
        <f>BV49+BV50</f>
        <v>361919.5</v>
      </c>
      <c r="BW51" s="77">
        <f>BW49+BW50</f>
        <v>0</v>
      </c>
      <c r="BX51" s="95">
        <f>BX49+BX50</f>
        <v>360981.13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1449678.66</v>
      </c>
      <c r="E53" s="86">
        <f t="shared" si="18"/>
        <v>65153.67</v>
      </c>
      <c r="F53" s="86">
        <f t="shared" si="18"/>
        <v>1446966.0899999999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137845.24999999997</v>
      </c>
      <c r="K53" s="86">
        <f t="shared" si="18"/>
        <v>11791.8</v>
      </c>
      <c r="L53" s="86">
        <f t="shared" si="18"/>
        <v>136576.54999999996</v>
      </c>
      <c r="M53" s="86">
        <f t="shared" si="18"/>
        <v>324649.76</v>
      </c>
      <c r="N53" s="86">
        <f t="shared" si="18"/>
        <v>0</v>
      </c>
      <c r="O53" s="86">
        <f t="shared" si="18"/>
        <v>330684.41000000003</v>
      </c>
      <c r="P53" s="86">
        <f t="shared" si="18"/>
        <v>28477.43</v>
      </c>
      <c r="Q53" s="86">
        <f t="shared" si="18"/>
        <v>0</v>
      </c>
      <c r="R53" s="86">
        <f t="shared" si="18"/>
        <v>14622.69</v>
      </c>
      <c r="S53" s="86">
        <f t="shared" si="18"/>
        <v>57341.51</v>
      </c>
      <c r="T53" s="86">
        <f t="shared" si="18"/>
        <v>0</v>
      </c>
      <c r="U53" s="86">
        <f t="shared" si="18"/>
        <v>56830.62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599049.35</v>
      </c>
      <c r="Z53" s="86">
        <f t="shared" si="18"/>
        <v>276230.13</v>
      </c>
      <c r="AA53" s="86">
        <f t="shared" si="18"/>
        <v>580028.54</v>
      </c>
      <c r="AB53" s="86">
        <f t="shared" si="18"/>
        <v>1111423.03</v>
      </c>
      <c r="AC53" s="86">
        <f t="shared" si="18"/>
        <v>68199.79</v>
      </c>
      <c r="AD53" s="86">
        <f t="shared" si="18"/>
        <v>1003838.29</v>
      </c>
      <c r="AE53" s="86">
        <f t="shared" si="18"/>
        <v>182890.9</v>
      </c>
      <c r="AF53" s="86">
        <f t="shared" si="18"/>
        <v>53680</v>
      </c>
      <c r="AG53" s="86">
        <f t="shared" si="18"/>
        <v>171968.73</v>
      </c>
      <c r="AH53" s="86">
        <f t="shared" si="18"/>
        <v>15334.13</v>
      </c>
      <c r="AI53" s="86">
        <f t="shared" si="18"/>
        <v>0</v>
      </c>
      <c r="AJ53" s="86">
        <f aca="true" t="shared" si="19" ref="AJ53:BT53">AJ20+AJ28+AJ35+AJ42+AJ46+AJ51</f>
        <v>15657.189999999999</v>
      </c>
      <c r="AK53" s="86">
        <f t="shared" si="19"/>
        <v>12148.169999999998</v>
      </c>
      <c r="AL53" s="86">
        <f t="shared" si="19"/>
        <v>0</v>
      </c>
      <c r="AM53" s="86">
        <f t="shared" si="19"/>
        <v>29529.45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8375.96</v>
      </c>
      <c r="AR53" s="86">
        <f t="shared" si="19"/>
        <v>0</v>
      </c>
      <c r="AS53" s="86">
        <f t="shared" si="19"/>
        <v>5389.55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3040</v>
      </c>
      <c r="AX53" s="86">
        <f t="shared" si="19"/>
        <v>0</v>
      </c>
      <c r="AY53" s="86">
        <f t="shared" si="19"/>
        <v>3040</v>
      </c>
      <c r="AZ53" s="86">
        <f t="shared" si="19"/>
        <v>15475.7</v>
      </c>
      <c r="BA53" s="86">
        <f t="shared" si="19"/>
        <v>0</v>
      </c>
      <c r="BB53" s="86">
        <f t="shared" si="19"/>
        <v>26776.000000000004</v>
      </c>
      <c r="BC53" s="86">
        <f t="shared" si="19"/>
        <v>116555.79999999999</v>
      </c>
      <c r="BD53" s="86">
        <f t="shared" si="19"/>
        <v>0</v>
      </c>
      <c r="BE53" s="86">
        <f t="shared" si="19"/>
        <v>116555.8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286063.58</v>
      </c>
      <c r="BM53" s="86">
        <f t="shared" si="19"/>
        <v>0</v>
      </c>
      <c r="BN53" s="86">
        <f t="shared" si="19"/>
        <v>286063.58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361919.5</v>
      </c>
      <c r="BS53" s="86">
        <f t="shared" si="19"/>
        <v>0</v>
      </c>
      <c r="BT53" s="86">
        <f t="shared" si="19"/>
        <v>360981.13</v>
      </c>
      <c r="BU53" s="86">
        <f>BU8</f>
        <v>0</v>
      </c>
      <c r="BV53" s="102">
        <f>BV8+BV20+BV28+BV35+BV42+BV46+BV51</f>
        <v>4710268.73</v>
      </c>
      <c r="BW53" s="87">
        <f>BW20+BW28+BW35+BW42+BW46+BW51</f>
        <v>475055.38999999996</v>
      </c>
      <c r="BX53" s="87">
        <f>BX20+BX28+BX35+BX42+BX46+BX51</f>
        <v>4585508.62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416684.5999999984</v>
      </c>
      <c r="BW54" s="93"/>
      <c r="BX54" s="94">
        <f>IF((Spese_Rendiconto_2019!BX53-Entrate_Rendiconto_2019!E58)&lt;0,Entrate_Rendiconto_2019!E58-Spese_Rendiconto_2019!BX53,0)</f>
        <v>1180602.0200000005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2020-05-20T06:33:05Z</dcterms:modified>
  <cp:category/>
  <cp:version/>
  <cp:contentType/>
  <cp:contentStatus/>
</cp:coreProperties>
</file>