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<sst xmlns="http://schemas.openxmlformats.org/spreadsheetml/2006/main" count="870" uniqueCount="151">
  <si>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</si>
  <si>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</si>
  <si>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</si>
  <si>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</si>
  <si>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</si>
  <si>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</si>
  <si>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</si>
  <si>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</si>
  <si>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</si>
  <si>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</si>
  <si>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</si>
  <si>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</si>
  <si>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</si>
  <si>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</si>
  <si>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</si>
  <si>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</si>
  <si>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</si>
  <si>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</si>
  <si>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</si>
  <si>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</si>
  <si>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</si>
  <si>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</si>
  <si>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</si>
  <si>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</si>
  <si>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</si>
  <si>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</si>
  <si>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</si>
  <si>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</si>
  <si>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</si>
  <si>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</si>
  <si>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</si>
  <si>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</si>
  <si>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</si>
  <si>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</si>
  <si>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</si>
  <si>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</si>
  <si>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</si>
  <si>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</si>
  <si>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</si>
  <si>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</si>
  <si>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</si>
  <si>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</si>
  <si>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</si>
  <si>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</si>
  <si>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</si>
  <si>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</si>
  <si>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</si>
  <si>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</si>
  <si>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</si>
  <si>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</si>
  <si>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</si>
  <si>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</si>
  <si>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</si>
  <si>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</si>
  <si>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</si>
  <si>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</si>
  <si>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</si>
  <si>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</si>
  <si>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</si>
  <si>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</si>
  <si>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</si>
  <si>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</si>
  <si>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</si>
  <si>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</si>
  <si>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</si>
  <si>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</si>
  <si>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</si>
  <si>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</si>
  <si>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</si>
  <si>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</si>
  <si>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</si>
  <si>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</si>
  <si>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</si>
  <si>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</si>
  <si>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</si>
  <si>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</si>
  <si>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</si>
  <si>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</si>
  <si>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</si>
  <si>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</si>
  <si>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</si>
  <si>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</si>
  <si>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</si>
  <si>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</si>
  <si>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</si>
  <si>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</si>
  <si>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</si>
  <si>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</si>
  <si>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</si>
  <si>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</si>
  <si>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</si>
  <si>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</si>
  <si>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</si>
  <si>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</si>
  <si>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</si>
  <si>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</si>
  <si>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</si>
  <si>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</si>
  <si>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</si>
  <si>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</si>
  <si>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</si>
  <si>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</si>
  <si>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</si>
  <si>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</si>
  <si>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</si>
  <si>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</si>
  <si>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</si>
  <si>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</si>
  <si>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</si>
  <si>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</si>
  <si>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</si>
  <si>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</si>
  <si>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</si>
  <si>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</si>
  <si>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</si>
  <si>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</si>
  <si>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</si>
  <si>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</si>
  <si>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</si>
  <si>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</si>
  <si>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</si>
  <si>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</si>
  <si>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</si>
  <si>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</si>
  <si>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</si>
  <si>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</si>
  <si>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</si>
  <si>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</si>
  <si>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</si>
  <si>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</si>
  <si>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</si>
  <si>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</si>
  <si>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</si>
  <si>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</si>
  <si>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</si>
  <si>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</si>
  <si>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</si>
  <si>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</si>
  <si>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</si>
  <si>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</si>
  <si>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</si>
  <si>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</si>
  <si>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</si>
  <si>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</si>
  <si>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</si>
  <si>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</si>
  <si>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</si>
  <si>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</si>
  <si>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</si>
  <si>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</si>
  <si>
    <t>Dati previsionali anno 2025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</si>
</sst>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150000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693255.21</v>
      </c>
      <c r="E10" s="45">
        <v>968194.47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182750</v>
      </c>
      <c r="E14" s="45">
        <v>182750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876005.21</v>
      </c>
      <c r="E16" s="51">
        <f>E10+E11+E12+E13+E14+E15</f>
        <v>1150944.47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67100</v>
      </c>
      <c r="E18" s="45">
        <v>67725.53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67100</v>
      </c>
      <c r="E23" s="51">
        <f>E18+E19+E20+E21+E22</f>
        <v>67725.53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104700</v>
      </c>
      <c r="E25" s="45">
        <v>107265.75</v>
      </c>
    </row>
    <row r="26" spans="2:5" ht="15">
      <c r="B26" s="13">
        <v>30200</v>
      </c>
      <c r="C26" s="54" t="s">
        <v>28</v>
      </c>
      <c r="D26" s="39">
        <v>0</v>
      </c>
      <c r="E26" s="45">
        <v>936.74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19900</v>
      </c>
      <c r="E29" s="50">
        <v>21457.239999999998</v>
      </c>
    </row>
    <row r="30" spans="2:5" ht="15.75" thickBot="1">
      <c r="B30" s="16">
        <v>30000</v>
      </c>
      <c r="C30" s="15" t="s">
        <v>32</v>
      </c>
      <c r="D30" s="48">
        <f>D25+D26+D27+D28+D29</f>
        <v>124600</v>
      </c>
      <c r="E30" s="51">
        <f>E25+E26+E27+E28+E29</f>
        <v>129659.73000000001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235000</v>
      </c>
      <c r="E33" s="59">
        <v>909355.6</v>
      </c>
    </row>
    <row r="34" spans="2:5" ht="15">
      <c r="B34" s="13">
        <v>40300</v>
      </c>
      <c r="C34" s="54" t="s">
        <v>37</v>
      </c>
      <c r="D34" s="61">
        <v>0</v>
      </c>
      <c r="E34" s="45">
        <v>11000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10000</v>
      </c>
      <c r="E36" s="50">
        <v>10000</v>
      </c>
    </row>
    <row r="37" spans="2:5" ht="15.75" thickBot="1">
      <c r="B37" s="16">
        <v>40000</v>
      </c>
      <c r="C37" s="15" t="s">
        <v>40</v>
      </c>
      <c r="D37" s="48">
        <f>D32+D33+D34+D35+D36</f>
        <v>245000</v>
      </c>
      <c r="E37" s="51">
        <f>E32+E33+E34+E35+E36</f>
        <v>930355.6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200000</v>
      </c>
      <c r="E51" s="62">
        <v>200000</v>
      </c>
    </row>
    <row r="52" spans="2:5" ht="15.75" thickBot="1">
      <c r="B52" s="16">
        <v>70000</v>
      </c>
      <c r="C52" s="15" t="s">
        <v>58</v>
      </c>
      <c r="D52" s="48">
        <f>D51</f>
        <v>200000</v>
      </c>
      <c r="E52" s="51">
        <f>E51</f>
        <v>200000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266913</v>
      </c>
      <c r="E54" s="45">
        <v>266913</v>
      </c>
    </row>
    <row r="55" spans="2:5" ht="15">
      <c r="B55" s="13">
        <v>90200</v>
      </c>
      <c r="C55" s="54" t="s">
        <v>62</v>
      </c>
      <c r="D55" s="61">
        <v>85704</v>
      </c>
      <c r="E55" s="62">
        <v>86243.26999999999</v>
      </c>
    </row>
    <row r="56" spans="2:5" ht="15.75" thickBot="1">
      <c r="B56" s="16">
        <v>90000</v>
      </c>
      <c r="C56" s="15" t="s">
        <v>63</v>
      </c>
      <c r="D56" s="48">
        <f>D54+D55</f>
        <v>352617</v>
      </c>
      <c r="E56" s="51">
        <f>E54+E55</f>
        <v>353156.27</v>
      </c>
    </row>
    <row r="57" spans="2:5" ht="16.5" thickBot="1" thickTop="1">
      <c r="B57" s="109" t="s">
        <v>64</v>
      </c>
      <c r="C57" s="110"/>
      <c r="D57" s="52">
        <f>D16+D23+D30+D37+D43+D49+D52+D56</f>
        <v>1865322.21</v>
      </c>
      <c r="E57" s="55">
        <f>E16+E23+E30+E37+E43+E49+E52+E56</f>
        <v>2831841.6</v>
      </c>
    </row>
    <row r="58" spans="2:5" ht="16.5" thickBot="1" thickTop="1">
      <c r="B58" s="109" t="s">
        <v>65</v>
      </c>
      <c r="C58" s="110"/>
      <c r="D58" s="52">
        <f>D57+D5+D6+D7+D8</f>
        <v>1865322.21</v>
      </c>
      <c r="E58" s="55">
        <f>E57+E5+E6+E7+E8</f>
        <v>2981841.6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652257.49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182750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835007.49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70250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70250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104600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16400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121000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200000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266913</v>
      </c>
      <c r="E54" s="45"/>
    </row>
    <row r="55" spans="2:5" ht="15">
      <c r="B55" s="13">
        <v>90200</v>
      </c>
      <c r="C55" s="54" t="s">
        <v>62</v>
      </c>
      <c r="D55" s="61">
        <v>85704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352617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1638874.49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1638874.49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705474.91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182750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888224.91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70250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70250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104600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16400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121000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200000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266913</v>
      </c>
      <c r="E54" s="45"/>
    </row>
    <row r="55" spans="2:5" ht="15">
      <c r="B55" s="13">
        <v>90200</v>
      </c>
      <c r="C55" s="54" t="s">
        <v>62</v>
      </c>
      <c r="D55" s="61">
        <v>85704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352617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1682091.9100000001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1682091.9100000001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38741</v>
      </c>
      <c r="BV8" s="77">
        <f>BU8</f>
        <v>38741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116895</v>
      </c>
      <c r="E10" s="89">
        <v>0</v>
      </c>
      <c r="F10" s="90">
        <v>155551.93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58000</v>
      </c>
      <c r="AF10" s="89">
        <v>0</v>
      </c>
      <c r="AG10" s="90">
        <v>59806.18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174895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215358.11</v>
      </c>
    </row>
    <row r="11" spans="2:76" ht="15">
      <c r="B11" s="13">
        <v>102</v>
      </c>
      <c r="C11" s="25" t="s">
        <v>92</v>
      </c>
      <c r="D11" s="88">
        <v>19100</v>
      </c>
      <c r="E11" s="89">
        <v>0</v>
      </c>
      <c r="F11" s="90">
        <v>22684.41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3900</v>
      </c>
      <c r="AF11" s="89">
        <v>0</v>
      </c>
      <c r="AG11" s="90">
        <v>4476.64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23000</v>
      </c>
      <c r="BW11" s="77">
        <f t="shared" si="1"/>
        <v>0</v>
      </c>
      <c r="BX11" s="79">
        <f t="shared" si="2"/>
        <v>27161.05</v>
      </c>
    </row>
    <row r="12" spans="2:76" ht="15">
      <c r="B12" s="13">
        <v>103</v>
      </c>
      <c r="C12" s="25" t="s">
        <v>93</v>
      </c>
      <c r="D12" s="88">
        <v>193050</v>
      </c>
      <c r="E12" s="89">
        <v>0</v>
      </c>
      <c r="F12" s="90">
        <v>334861.95999999996</v>
      </c>
      <c r="G12" s="88"/>
      <c r="H12" s="89"/>
      <c r="I12" s="90"/>
      <c r="J12" s="97">
        <v>300</v>
      </c>
      <c r="K12" s="89">
        <v>0</v>
      </c>
      <c r="L12" s="101">
        <v>300</v>
      </c>
      <c r="M12" s="91">
        <v>103400</v>
      </c>
      <c r="N12" s="89">
        <v>0</v>
      </c>
      <c r="O12" s="90">
        <v>141205.58000000002</v>
      </c>
      <c r="P12" s="91">
        <v>1000</v>
      </c>
      <c r="Q12" s="89">
        <v>0</v>
      </c>
      <c r="R12" s="90">
        <v>1739.67</v>
      </c>
      <c r="S12" s="91">
        <v>11200</v>
      </c>
      <c r="T12" s="89">
        <v>0</v>
      </c>
      <c r="U12" s="90">
        <v>18574.88</v>
      </c>
      <c r="V12" s="91">
        <v>0</v>
      </c>
      <c r="W12" s="89">
        <v>0</v>
      </c>
      <c r="X12" s="90">
        <v>0</v>
      </c>
      <c r="Y12" s="91"/>
      <c r="Z12" s="89"/>
      <c r="AA12" s="90"/>
      <c r="AB12" s="91">
        <v>119580</v>
      </c>
      <c r="AC12" s="89">
        <v>0</v>
      </c>
      <c r="AD12" s="90">
        <v>191907.75999999998</v>
      </c>
      <c r="AE12" s="91">
        <v>118500</v>
      </c>
      <c r="AF12" s="89">
        <v>0</v>
      </c>
      <c r="AG12" s="90">
        <v>169127.27999999997</v>
      </c>
      <c r="AH12" s="91">
        <v>1000</v>
      </c>
      <c r="AI12" s="89">
        <v>0</v>
      </c>
      <c r="AJ12" s="90">
        <v>2801.98</v>
      </c>
      <c r="AK12" s="91">
        <v>54500</v>
      </c>
      <c r="AL12" s="89">
        <v>0</v>
      </c>
      <c r="AM12" s="90">
        <v>67685.72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602530</v>
      </c>
      <c r="BW12" s="77">
        <f t="shared" si="1"/>
        <v>0</v>
      </c>
      <c r="BX12" s="79">
        <f t="shared" si="2"/>
        <v>928204.8299999998</v>
      </c>
    </row>
    <row r="13" spans="2:76" ht="15">
      <c r="B13" s="13">
        <v>104</v>
      </c>
      <c r="C13" s="25" t="s">
        <v>19</v>
      </c>
      <c r="D13" s="88">
        <v>3110</v>
      </c>
      <c r="E13" s="89">
        <v>0</v>
      </c>
      <c r="F13" s="90">
        <v>4149.7</v>
      </c>
      <c r="G13" s="88"/>
      <c r="H13" s="89"/>
      <c r="I13" s="90"/>
      <c r="J13" s="97"/>
      <c r="K13" s="89"/>
      <c r="L13" s="101"/>
      <c r="M13" s="91">
        <v>4900</v>
      </c>
      <c r="N13" s="89">
        <v>0</v>
      </c>
      <c r="O13" s="90">
        <v>4996.9400000000005</v>
      </c>
      <c r="P13" s="91"/>
      <c r="Q13" s="89"/>
      <c r="R13" s="90"/>
      <c r="S13" s="91">
        <v>0</v>
      </c>
      <c r="T13" s="89">
        <v>0</v>
      </c>
      <c r="U13" s="90">
        <v>0</v>
      </c>
      <c r="V13" s="91">
        <v>0</v>
      </c>
      <c r="W13" s="89">
        <v>0</v>
      </c>
      <c r="X13" s="90">
        <v>0</v>
      </c>
      <c r="Y13" s="91"/>
      <c r="Z13" s="89"/>
      <c r="AA13" s="90"/>
      <c r="AB13" s="91">
        <v>155</v>
      </c>
      <c r="AC13" s="89">
        <v>0</v>
      </c>
      <c r="AD13" s="90">
        <v>310</v>
      </c>
      <c r="AE13" s="91">
        <v>6500</v>
      </c>
      <c r="AF13" s="89">
        <v>0</v>
      </c>
      <c r="AG13" s="90">
        <v>6500</v>
      </c>
      <c r="AH13" s="91">
        <v>300</v>
      </c>
      <c r="AI13" s="89">
        <v>0</v>
      </c>
      <c r="AJ13" s="90">
        <v>300</v>
      </c>
      <c r="AK13" s="91">
        <v>8100</v>
      </c>
      <c r="AL13" s="89">
        <v>0</v>
      </c>
      <c r="AM13" s="90">
        <v>12838.71</v>
      </c>
      <c r="AN13" s="91">
        <v>0</v>
      </c>
      <c r="AO13" s="89">
        <v>0</v>
      </c>
      <c r="AP13" s="90">
        <v>0</v>
      </c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23065</v>
      </c>
      <c r="BW13" s="77">
        <f t="shared" si="1"/>
        <v>0</v>
      </c>
      <c r="BX13" s="79">
        <f t="shared" si="2"/>
        <v>29095.35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15550</v>
      </c>
      <c r="BM16" s="89">
        <v>0</v>
      </c>
      <c r="BN16" s="90">
        <v>15550</v>
      </c>
      <c r="BO16" s="91"/>
      <c r="BP16" s="89"/>
      <c r="BQ16" s="90"/>
      <c r="BR16" s="97"/>
      <c r="BS16" s="89"/>
      <c r="BT16" s="101"/>
      <c r="BU16" s="76"/>
      <c r="BV16" s="85">
        <f t="shared" si="0"/>
        <v>15550</v>
      </c>
      <c r="BW16" s="77">
        <f t="shared" si="1"/>
        <v>0</v>
      </c>
      <c r="BX16" s="79">
        <f t="shared" si="2"/>
        <v>15550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3000</v>
      </c>
      <c r="E18" s="89">
        <v>0</v>
      </c>
      <c r="F18" s="90">
        <v>3000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0</v>
      </c>
      <c r="AC18" s="89">
        <v>0</v>
      </c>
      <c r="AD18" s="101">
        <v>0</v>
      </c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1"/>
        <v>0</v>
      </c>
      <c r="BX18" s="79">
        <f t="shared" si="2"/>
        <v>3000</v>
      </c>
    </row>
    <row r="19" spans="2:76" ht="15">
      <c r="B19" s="13">
        <v>110</v>
      </c>
      <c r="C19" s="25" t="s">
        <v>98</v>
      </c>
      <c r="D19" s="88">
        <v>44700</v>
      </c>
      <c r="E19" s="89">
        <v>0</v>
      </c>
      <c r="F19" s="90">
        <v>88861.34999999999</v>
      </c>
      <c r="G19" s="88"/>
      <c r="H19" s="89"/>
      <c r="I19" s="90"/>
      <c r="J19" s="97">
        <v>0</v>
      </c>
      <c r="K19" s="89">
        <v>0</v>
      </c>
      <c r="L19" s="101">
        <v>0</v>
      </c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106724.21</v>
      </c>
      <c r="BJ19" s="89">
        <v>0</v>
      </c>
      <c r="BK19" s="101">
        <v>100000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151424.21000000002</v>
      </c>
      <c r="BW19" s="77">
        <f t="shared" si="1"/>
        <v>0</v>
      </c>
      <c r="BX19" s="79">
        <f t="shared" si="2"/>
        <v>188861.34999999998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379855</v>
      </c>
      <c r="E20" s="78">
        <f t="shared" si="3"/>
        <v>0</v>
      </c>
      <c r="F20" s="79">
        <f t="shared" si="3"/>
        <v>609109.35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300</v>
      </c>
      <c r="K20" s="78">
        <f t="shared" si="3"/>
        <v>0</v>
      </c>
      <c r="L20" s="77">
        <f t="shared" si="3"/>
        <v>300</v>
      </c>
      <c r="M20" s="98">
        <f t="shared" si="3"/>
        <v>108300</v>
      </c>
      <c r="N20" s="78">
        <f t="shared" si="3"/>
        <v>0</v>
      </c>
      <c r="O20" s="77">
        <f t="shared" si="3"/>
        <v>146202.52000000002</v>
      </c>
      <c r="P20" s="98">
        <f t="shared" si="3"/>
        <v>1000</v>
      </c>
      <c r="Q20" s="78">
        <f t="shared" si="3"/>
        <v>0</v>
      </c>
      <c r="R20" s="77">
        <f t="shared" si="3"/>
        <v>1739.67</v>
      </c>
      <c r="S20" s="98">
        <f t="shared" si="3"/>
        <v>11200</v>
      </c>
      <c r="T20" s="78">
        <f t="shared" si="3"/>
        <v>0</v>
      </c>
      <c r="U20" s="77">
        <f t="shared" si="3"/>
        <v>18574.88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119735</v>
      </c>
      <c r="AC20" s="78">
        <f t="shared" si="3"/>
        <v>0</v>
      </c>
      <c r="AD20" s="77">
        <f t="shared" si="3"/>
        <v>192217.75999999998</v>
      </c>
      <c r="AE20" s="98">
        <f t="shared" si="3"/>
        <v>186900</v>
      </c>
      <c r="AF20" s="78">
        <f t="shared" si="3"/>
        <v>0</v>
      </c>
      <c r="AG20" s="77">
        <f t="shared" si="3"/>
        <v>239910.09999999998</v>
      </c>
      <c r="AH20" s="98">
        <f t="shared" si="3"/>
        <v>1300</v>
      </c>
      <c r="AI20" s="78">
        <f t="shared" si="3"/>
        <v>0</v>
      </c>
      <c r="AJ20" s="77">
        <f t="shared" si="3"/>
        <v>3101.98</v>
      </c>
      <c r="AK20" s="98">
        <f t="shared" si="3"/>
        <v>62600</v>
      </c>
      <c r="AL20" s="78">
        <f t="shared" si="3"/>
        <v>0</v>
      </c>
      <c r="AM20" s="77">
        <f t="shared" si="3"/>
        <v>80524.43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106724.21</v>
      </c>
      <c r="BJ20" s="78">
        <f t="shared" si="3"/>
        <v>0</v>
      </c>
      <c r="BK20" s="77">
        <f t="shared" si="3"/>
        <v>100000</v>
      </c>
      <c r="BL20" s="98">
        <f t="shared" si="3"/>
        <v>15550</v>
      </c>
      <c r="BM20" s="78">
        <f t="shared" si="3"/>
        <v>0</v>
      </c>
      <c r="BN20" s="77">
        <f t="shared" si="3"/>
        <v>15550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993464.21</v>
      </c>
      <c r="BW20" s="77">
        <f>BW10+BW11+BW12+BW13+BW14+BW15+BW16+BW17+BW18+BW19</f>
        <v>0</v>
      </c>
      <c r="BX20" s="95">
        <f>BX10+BX11+BX12+BX13+BX14+BX15+BX16+BX17+BX18+BX19</f>
        <v>1407230.69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10000</v>
      </c>
      <c r="E24" s="89">
        <v>0</v>
      </c>
      <c r="F24" s="90">
        <v>26663.57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0</v>
      </c>
      <c r="N24" s="89">
        <v>0</v>
      </c>
      <c r="O24" s="101">
        <v>0</v>
      </c>
      <c r="P24" s="97">
        <v>0</v>
      </c>
      <c r="Q24" s="89">
        <v>0</v>
      </c>
      <c r="R24" s="101">
        <v>0</v>
      </c>
      <c r="S24" s="97">
        <v>180000</v>
      </c>
      <c r="T24" s="89">
        <v>0</v>
      </c>
      <c r="U24" s="101">
        <v>210379.56</v>
      </c>
      <c r="V24" s="97"/>
      <c r="W24" s="89"/>
      <c r="X24" s="101"/>
      <c r="Y24" s="97">
        <v>50000</v>
      </c>
      <c r="Z24" s="89">
        <v>0</v>
      </c>
      <c r="AA24" s="101">
        <v>50000</v>
      </c>
      <c r="AB24" s="97">
        <v>0</v>
      </c>
      <c r="AC24" s="89">
        <v>0</v>
      </c>
      <c r="AD24" s="101">
        <v>5469.18</v>
      </c>
      <c r="AE24" s="97">
        <v>5000</v>
      </c>
      <c r="AF24" s="89">
        <v>0</v>
      </c>
      <c r="AG24" s="101">
        <v>207333.24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18169.82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245000</v>
      </c>
      <c r="BW24" s="77">
        <f t="shared" si="4"/>
        <v>0</v>
      </c>
      <c r="BX24" s="79">
        <f t="shared" si="4"/>
        <v>518015.37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>
        <v>33558.17</v>
      </c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33558.17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10000</v>
      </c>
      <c r="E28" s="78">
        <f t="shared" si="5"/>
        <v>0</v>
      </c>
      <c r="F28" s="79">
        <f t="shared" si="5"/>
        <v>26663.57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180000</v>
      </c>
      <c r="T28" s="78">
        <f t="shared" si="5"/>
        <v>0</v>
      </c>
      <c r="U28" s="77">
        <f t="shared" si="5"/>
        <v>243937.72999999998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50000</v>
      </c>
      <c r="Z28" s="78">
        <f t="shared" si="5"/>
        <v>0</v>
      </c>
      <c r="AA28" s="77">
        <f t="shared" si="5"/>
        <v>50000</v>
      </c>
      <c r="AB28" s="98">
        <f t="shared" si="5"/>
        <v>0</v>
      </c>
      <c r="AC28" s="78">
        <f t="shared" si="5"/>
        <v>0</v>
      </c>
      <c r="AD28" s="77">
        <f t="shared" si="5"/>
        <v>5469.18</v>
      </c>
      <c r="AE28" s="98">
        <f t="shared" si="5"/>
        <v>5000</v>
      </c>
      <c r="AF28" s="78">
        <f t="shared" si="5"/>
        <v>0</v>
      </c>
      <c r="AG28" s="77">
        <f t="shared" si="5"/>
        <v>207333.24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18169.82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245000</v>
      </c>
      <c r="BW28" s="77">
        <f>BW23+BW24+BW25+BW26+BW27</f>
        <v>0</v>
      </c>
      <c r="BX28" s="95">
        <f>BX23+BX24+BX25+BX26+BX27</f>
        <v>551573.54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>
        <v>2000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2000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2000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2000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35500</v>
      </c>
      <c r="BM40" s="89">
        <v>0</v>
      </c>
      <c r="BN40" s="101">
        <v>35500</v>
      </c>
      <c r="BO40" s="97"/>
      <c r="BP40" s="89"/>
      <c r="BQ40" s="101"/>
      <c r="BR40" s="97"/>
      <c r="BS40" s="89"/>
      <c r="BT40" s="101"/>
      <c r="BU40" s="76"/>
      <c r="BV40" s="85">
        <f t="shared" si="10"/>
        <v>35500</v>
      </c>
      <c r="BW40" s="77">
        <f t="shared" si="10"/>
        <v>0</v>
      </c>
      <c r="BX40" s="79">
        <f t="shared" si="10"/>
        <v>35500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35500</v>
      </c>
      <c r="BM42" s="78">
        <f t="shared" si="12"/>
        <v>0</v>
      </c>
      <c r="BN42" s="77">
        <f t="shared" si="12"/>
        <v>35500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35500</v>
      </c>
      <c r="BW42" s="77">
        <f>BW38+BW39+BW40+BW41</f>
        <v>0</v>
      </c>
      <c r="BX42" s="95">
        <f>BX38+BX39+BX40+BX41</f>
        <v>35500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200000</v>
      </c>
      <c r="BP45" s="89">
        <v>0</v>
      </c>
      <c r="BQ45" s="101">
        <v>200000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200000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200000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200000</v>
      </c>
      <c r="BP46" s="78">
        <f>BP45</f>
        <v>0</v>
      </c>
      <c r="BQ46" s="95">
        <f>BQ45</f>
        <v>200000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200000</v>
      </c>
      <c r="BW46" s="77">
        <f>BW45</f>
        <v>0</v>
      </c>
      <c r="BX46" s="95">
        <f>BX45</f>
        <v>200000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266913</v>
      </c>
      <c r="BS49" s="89">
        <v>0</v>
      </c>
      <c r="BT49" s="101">
        <v>284856.57</v>
      </c>
      <c r="BU49" s="76"/>
      <c r="BV49" s="85">
        <f aca="true" t="shared" si="15" ref="BV49:BX50">D49+G49+J49+M49+P49+S49+V49+Y49+AB49+AE49+AH49+AK49+AN49+AQ49+AT49+AW49+AZ49+BC49+BF49+BI49+BL49+BO49+BR49</f>
        <v>266913</v>
      </c>
      <c r="BW49" s="77">
        <f t="shared" si="15"/>
        <v>0</v>
      </c>
      <c r="BX49" s="79">
        <f t="shared" si="15"/>
        <v>284856.57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85704</v>
      </c>
      <c r="BS50" s="89">
        <v>0</v>
      </c>
      <c r="BT50" s="101">
        <v>90488.26999999999</v>
      </c>
      <c r="BU50" s="76"/>
      <c r="BV50" s="85">
        <f t="shared" si="15"/>
        <v>85704</v>
      </c>
      <c r="BW50" s="77">
        <f t="shared" si="15"/>
        <v>0</v>
      </c>
      <c r="BX50" s="79">
        <f t="shared" si="15"/>
        <v>90488.26999999999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352617</v>
      </c>
      <c r="BS51" s="78">
        <f>BS49+BS50</f>
        <v>0</v>
      </c>
      <c r="BT51" s="77">
        <f>BT49+BT50</f>
        <v>375344.83999999997</v>
      </c>
      <c r="BU51" s="85"/>
      <c r="BV51" s="85">
        <f>BV49+BV50</f>
        <v>352617</v>
      </c>
      <c r="BW51" s="77">
        <f>BW49+BW50</f>
        <v>0</v>
      </c>
      <c r="BX51" s="95">
        <f>BX49+BX50</f>
        <v>375344.83999999997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389855</v>
      </c>
      <c r="E53" s="86">
        <f t="shared" si="18"/>
        <v>0</v>
      </c>
      <c r="F53" s="86">
        <f t="shared" si="18"/>
        <v>635772.9199999999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300</v>
      </c>
      <c r="K53" s="86">
        <f t="shared" si="18"/>
        <v>0</v>
      </c>
      <c r="L53" s="86">
        <f t="shared" si="18"/>
        <v>300</v>
      </c>
      <c r="M53" s="86">
        <f t="shared" si="18"/>
        <v>108300</v>
      </c>
      <c r="N53" s="86">
        <f t="shared" si="18"/>
        <v>0</v>
      </c>
      <c r="O53" s="86">
        <f t="shared" si="18"/>
        <v>146202.52000000002</v>
      </c>
      <c r="P53" s="86">
        <f t="shared" si="18"/>
        <v>1000</v>
      </c>
      <c r="Q53" s="86">
        <f t="shared" si="18"/>
        <v>0</v>
      </c>
      <c r="R53" s="86">
        <f t="shared" si="18"/>
        <v>1739.67</v>
      </c>
      <c r="S53" s="86">
        <f t="shared" si="18"/>
        <v>191200</v>
      </c>
      <c r="T53" s="86">
        <f t="shared" si="18"/>
        <v>0</v>
      </c>
      <c r="U53" s="86">
        <f t="shared" si="18"/>
        <v>262512.61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50000</v>
      </c>
      <c r="Z53" s="86">
        <f t="shared" si="18"/>
        <v>0</v>
      </c>
      <c r="AA53" s="86">
        <f t="shared" si="18"/>
        <v>50000</v>
      </c>
      <c r="AB53" s="86">
        <f t="shared" si="18"/>
        <v>119735</v>
      </c>
      <c r="AC53" s="86">
        <f t="shared" si="18"/>
        <v>0</v>
      </c>
      <c r="AD53" s="86">
        <f t="shared" si="18"/>
        <v>199686.93999999997</v>
      </c>
      <c r="AE53" s="86">
        <f t="shared" si="18"/>
        <v>191900</v>
      </c>
      <c r="AF53" s="86">
        <f t="shared" si="18"/>
        <v>0</v>
      </c>
      <c r="AG53" s="86">
        <f t="shared" si="18"/>
        <v>447243.33999999997</v>
      </c>
      <c r="AH53" s="86">
        <f t="shared" si="18"/>
        <v>1300</v>
      </c>
      <c r="AI53" s="86">
        <f t="shared" si="18"/>
        <v>0</v>
      </c>
      <c r="AJ53" s="86">
        <f aca="true" t="shared" si="19" ref="AJ53:BT53">AJ20+AJ28+AJ35+AJ42+AJ46+AJ51</f>
        <v>3101.98</v>
      </c>
      <c r="AK53" s="86">
        <f t="shared" si="19"/>
        <v>62600</v>
      </c>
      <c r="AL53" s="86">
        <f t="shared" si="19"/>
        <v>0</v>
      </c>
      <c r="AM53" s="86">
        <f t="shared" si="19"/>
        <v>98694.25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106724.21</v>
      </c>
      <c r="BJ53" s="86">
        <f t="shared" si="19"/>
        <v>0</v>
      </c>
      <c r="BK53" s="86">
        <f t="shared" si="19"/>
        <v>100000</v>
      </c>
      <c r="BL53" s="86">
        <f t="shared" si="19"/>
        <v>51050</v>
      </c>
      <c r="BM53" s="86">
        <f t="shared" si="19"/>
        <v>0</v>
      </c>
      <c r="BN53" s="86">
        <f t="shared" si="19"/>
        <v>51050</v>
      </c>
      <c r="BO53" s="86">
        <f t="shared" si="19"/>
        <v>200000</v>
      </c>
      <c r="BP53" s="86">
        <f t="shared" si="19"/>
        <v>0</v>
      </c>
      <c r="BQ53" s="86">
        <f t="shared" si="19"/>
        <v>200000</v>
      </c>
      <c r="BR53" s="86">
        <f t="shared" si="19"/>
        <v>352617</v>
      </c>
      <c r="BS53" s="86">
        <f t="shared" si="19"/>
        <v>0</v>
      </c>
      <c r="BT53" s="86">
        <f t="shared" si="19"/>
        <v>375344.83999999997</v>
      </c>
      <c r="BU53" s="86">
        <f>BU8</f>
        <v>38741</v>
      </c>
      <c r="BV53" s="102">
        <f>BV8+BV20+BV28+BV35+BV42+BV46+BV51</f>
        <v>1865322.21</v>
      </c>
      <c r="BW53" s="87">
        <f>BW20+BW28+BW35+BW42+BW46+BW51</f>
        <v>0</v>
      </c>
      <c r="BX53" s="87">
        <f>BX20+BX28+BX35+BX42+BX46+BX51</f>
        <v>2571649.07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46477.53</v>
      </c>
      <c r="BV8" s="77">
        <f>BU8</f>
        <v>46477.53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116895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58000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174895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19300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3900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23200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195050</v>
      </c>
      <c r="E12" s="89">
        <v>0</v>
      </c>
      <c r="F12" s="90"/>
      <c r="G12" s="88"/>
      <c r="H12" s="89"/>
      <c r="I12" s="90"/>
      <c r="J12" s="97">
        <v>300</v>
      </c>
      <c r="K12" s="89">
        <v>0</v>
      </c>
      <c r="L12" s="101"/>
      <c r="M12" s="91">
        <v>103400</v>
      </c>
      <c r="N12" s="89">
        <v>0</v>
      </c>
      <c r="O12" s="90"/>
      <c r="P12" s="91">
        <v>1000</v>
      </c>
      <c r="Q12" s="89">
        <v>0</v>
      </c>
      <c r="R12" s="90"/>
      <c r="S12" s="91">
        <v>11200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>
        <v>100000</v>
      </c>
      <c r="AC12" s="89">
        <v>0</v>
      </c>
      <c r="AD12" s="90"/>
      <c r="AE12" s="91">
        <v>117500</v>
      </c>
      <c r="AF12" s="89">
        <v>0</v>
      </c>
      <c r="AG12" s="90"/>
      <c r="AH12" s="91">
        <v>1000</v>
      </c>
      <c r="AI12" s="89">
        <v>0</v>
      </c>
      <c r="AJ12" s="90"/>
      <c r="AK12" s="91">
        <v>54500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583950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3110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4900</v>
      </c>
      <c r="N13" s="89">
        <v>0</v>
      </c>
      <c r="O13" s="90"/>
      <c r="P13" s="91"/>
      <c r="Q13" s="89"/>
      <c r="R13" s="90"/>
      <c r="S13" s="91">
        <v>0</v>
      </c>
      <c r="T13" s="89">
        <v>0</v>
      </c>
      <c r="U13" s="90"/>
      <c r="V13" s="91">
        <v>0</v>
      </c>
      <c r="W13" s="89">
        <v>0</v>
      </c>
      <c r="X13" s="90"/>
      <c r="Y13" s="91"/>
      <c r="Z13" s="89"/>
      <c r="AA13" s="90"/>
      <c r="AB13" s="91">
        <v>155</v>
      </c>
      <c r="AC13" s="89">
        <v>0</v>
      </c>
      <c r="AD13" s="90"/>
      <c r="AE13" s="91">
        <v>6500</v>
      </c>
      <c r="AF13" s="89">
        <v>0</v>
      </c>
      <c r="AG13" s="90"/>
      <c r="AH13" s="91">
        <v>300</v>
      </c>
      <c r="AI13" s="89">
        <v>0</v>
      </c>
      <c r="AJ13" s="90"/>
      <c r="AK13" s="91">
        <v>8100</v>
      </c>
      <c r="AL13" s="89">
        <v>0</v>
      </c>
      <c r="AM13" s="90"/>
      <c r="AN13" s="91">
        <v>0</v>
      </c>
      <c r="AO13" s="89">
        <v>0</v>
      </c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23065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14050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14050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3000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0</v>
      </c>
      <c r="AC18" s="89">
        <v>0</v>
      </c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44700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76419.96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121119.96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382055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300</v>
      </c>
      <c r="K20" s="78">
        <f t="shared" si="1"/>
        <v>0</v>
      </c>
      <c r="L20" s="77">
        <f t="shared" si="1"/>
        <v>0</v>
      </c>
      <c r="M20" s="98">
        <f t="shared" si="1"/>
        <v>108300</v>
      </c>
      <c r="N20" s="78">
        <f t="shared" si="1"/>
        <v>0</v>
      </c>
      <c r="O20" s="77">
        <f t="shared" si="1"/>
        <v>0</v>
      </c>
      <c r="P20" s="98">
        <f t="shared" si="1"/>
        <v>1000</v>
      </c>
      <c r="Q20" s="78">
        <f t="shared" si="1"/>
        <v>0</v>
      </c>
      <c r="R20" s="77">
        <f t="shared" si="1"/>
        <v>0</v>
      </c>
      <c r="S20" s="98">
        <f t="shared" si="1"/>
        <v>11200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100155</v>
      </c>
      <c r="AC20" s="78">
        <f t="shared" si="1"/>
        <v>0</v>
      </c>
      <c r="AD20" s="77">
        <f t="shared" si="1"/>
        <v>0</v>
      </c>
      <c r="AE20" s="98">
        <f t="shared" si="1"/>
        <v>185900</v>
      </c>
      <c r="AF20" s="78">
        <f t="shared" si="1"/>
        <v>0</v>
      </c>
      <c r="AG20" s="77">
        <f t="shared" si="1"/>
        <v>0</v>
      </c>
      <c r="AH20" s="98">
        <f t="shared" si="1"/>
        <v>1300</v>
      </c>
      <c r="AI20" s="78">
        <f t="shared" si="1"/>
        <v>0</v>
      </c>
      <c r="AJ20" s="77">
        <f t="shared" si="1"/>
        <v>0</v>
      </c>
      <c r="AK20" s="98">
        <f t="shared" si="1"/>
        <v>62600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76419.96</v>
      </c>
      <c r="BJ20" s="78">
        <f t="shared" si="1"/>
        <v>0</v>
      </c>
      <c r="BK20" s="77">
        <f t="shared" si="1"/>
        <v>0</v>
      </c>
      <c r="BL20" s="98">
        <f t="shared" si="1"/>
        <v>14050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943279.96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50000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60000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36500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36500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36500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36500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200000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200000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266913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266913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85704</v>
      </c>
      <c r="BS50" s="89">
        <v>0</v>
      </c>
      <c r="BT50" s="101"/>
      <c r="BU50" s="76"/>
      <c r="BV50" s="85">
        <f t="shared" si="9"/>
        <v>85704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352617</v>
      </c>
      <c r="BS51" s="78">
        <f>BS49+BS50</f>
        <v>0</v>
      </c>
      <c r="BT51" s="77">
        <f>BT49+BT50</f>
        <v>0</v>
      </c>
      <c r="BU51" s="85"/>
      <c r="BV51" s="85">
        <f>BV49+BV50</f>
        <v>352617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392055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300</v>
      </c>
      <c r="K53" s="86">
        <f t="shared" si="11"/>
        <v>0</v>
      </c>
      <c r="L53" s="86">
        <f t="shared" si="11"/>
        <v>0</v>
      </c>
      <c r="M53" s="86">
        <f t="shared" si="11"/>
        <v>108300</v>
      </c>
      <c r="N53" s="86">
        <f t="shared" si="11"/>
        <v>0</v>
      </c>
      <c r="O53" s="86">
        <f t="shared" si="11"/>
        <v>0</v>
      </c>
      <c r="P53" s="86">
        <f t="shared" si="11"/>
        <v>1000</v>
      </c>
      <c r="Q53" s="86">
        <f t="shared" si="11"/>
        <v>0</v>
      </c>
      <c r="R53" s="86">
        <f t="shared" si="11"/>
        <v>0</v>
      </c>
      <c r="S53" s="86">
        <f t="shared" si="11"/>
        <v>11200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50000</v>
      </c>
      <c r="Z53" s="86">
        <f t="shared" si="11"/>
        <v>0</v>
      </c>
      <c r="AA53" s="86">
        <f t="shared" si="11"/>
        <v>0</v>
      </c>
      <c r="AB53" s="86">
        <f t="shared" si="11"/>
        <v>100155</v>
      </c>
      <c r="AC53" s="86">
        <f t="shared" si="11"/>
        <v>0</v>
      </c>
      <c r="AD53" s="86">
        <f t="shared" si="11"/>
        <v>0</v>
      </c>
      <c r="AE53" s="86">
        <f t="shared" si="11"/>
        <v>185900</v>
      </c>
      <c r="AF53" s="86">
        <f t="shared" si="11"/>
        <v>0</v>
      </c>
      <c r="AG53" s="86">
        <f t="shared" si="11"/>
        <v>0</v>
      </c>
      <c r="AH53" s="86">
        <f t="shared" si="11"/>
        <v>1300</v>
      </c>
      <c r="AI53" s="86">
        <f t="shared" si="11"/>
        <v>0</v>
      </c>
      <c r="AJ53" s="86">
        <f t="shared" si="11"/>
        <v>0</v>
      </c>
      <c r="AK53" s="86">
        <f t="shared" si="11"/>
        <v>62600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76419.96</v>
      </c>
      <c r="BJ53" s="86">
        <f t="shared" si="11"/>
        <v>0</v>
      </c>
      <c r="BK53" s="86">
        <f t="shared" si="11"/>
        <v>0</v>
      </c>
      <c r="BL53" s="86">
        <f t="shared" si="11"/>
        <v>50550</v>
      </c>
      <c r="BM53" s="86">
        <f t="shared" si="11"/>
        <v>0</v>
      </c>
      <c r="BN53" s="86">
        <f t="shared" si="11"/>
        <v>0</v>
      </c>
      <c r="BO53" s="86">
        <f t="shared" si="11"/>
        <v>200000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352617</v>
      </c>
      <c r="BS53" s="86">
        <f>BS20+BS28+BS35+BS42+BS46+BS51</f>
        <v>0</v>
      </c>
      <c r="BT53" s="86">
        <f>BT20+BT28+BT35+BT42+BT46+BT51</f>
        <v>0</v>
      </c>
      <c r="BU53" s="86">
        <f>BU8</f>
        <v>46477.53</v>
      </c>
      <c r="BV53" s="102">
        <f>BV8+BV20+BV28+BV35+BV42+BV46+BV51</f>
        <v>1638874.49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100844</v>
      </c>
      <c r="BV8" s="77">
        <f>BU8</f>
        <v>100844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116895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58000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174895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19300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3900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23200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195050</v>
      </c>
      <c r="E12" s="89">
        <v>0</v>
      </c>
      <c r="F12" s="90"/>
      <c r="G12" s="88"/>
      <c r="H12" s="89"/>
      <c r="I12" s="90"/>
      <c r="J12" s="97">
        <v>300</v>
      </c>
      <c r="K12" s="89">
        <v>0</v>
      </c>
      <c r="L12" s="101"/>
      <c r="M12" s="91">
        <v>103400</v>
      </c>
      <c r="N12" s="89">
        <v>0</v>
      </c>
      <c r="O12" s="90"/>
      <c r="P12" s="91">
        <v>1000</v>
      </c>
      <c r="Q12" s="89">
        <v>0</v>
      </c>
      <c r="R12" s="90"/>
      <c r="S12" s="91">
        <v>11200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>
        <v>100000</v>
      </c>
      <c r="AC12" s="89">
        <v>0</v>
      </c>
      <c r="AD12" s="90"/>
      <c r="AE12" s="91">
        <v>117500</v>
      </c>
      <c r="AF12" s="89">
        <v>0</v>
      </c>
      <c r="AG12" s="90"/>
      <c r="AH12" s="91">
        <v>1000</v>
      </c>
      <c r="AI12" s="89">
        <v>0</v>
      </c>
      <c r="AJ12" s="90"/>
      <c r="AK12" s="91">
        <v>54500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583950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3110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4900</v>
      </c>
      <c r="N13" s="89">
        <v>0</v>
      </c>
      <c r="O13" s="90"/>
      <c r="P13" s="91"/>
      <c r="Q13" s="89"/>
      <c r="R13" s="90"/>
      <c r="S13" s="91">
        <v>0</v>
      </c>
      <c r="T13" s="89">
        <v>0</v>
      </c>
      <c r="U13" s="90"/>
      <c r="V13" s="91">
        <v>0</v>
      </c>
      <c r="W13" s="89">
        <v>0</v>
      </c>
      <c r="X13" s="90"/>
      <c r="Y13" s="91"/>
      <c r="Z13" s="89"/>
      <c r="AA13" s="90"/>
      <c r="AB13" s="91">
        <v>155</v>
      </c>
      <c r="AC13" s="89">
        <v>0</v>
      </c>
      <c r="AD13" s="90"/>
      <c r="AE13" s="91">
        <v>6500</v>
      </c>
      <c r="AF13" s="89">
        <v>0</v>
      </c>
      <c r="AG13" s="90"/>
      <c r="AH13" s="91">
        <v>300</v>
      </c>
      <c r="AI13" s="89">
        <v>0</v>
      </c>
      <c r="AJ13" s="90"/>
      <c r="AK13" s="91">
        <v>8100</v>
      </c>
      <c r="AL13" s="89">
        <v>0</v>
      </c>
      <c r="AM13" s="90"/>
      <c r="AN13" s="91">
        <v>0</v>
      </c>
      <c r="AO13" s="89">
        <v>0</v>
      </c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23065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12400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12400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3000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0</v>
      </c>
      <c r="AC18" s="89">
        <v>0</v>
      </c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44700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76420.91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121120.91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382055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300</v>
      </c>
      <c r="K20" s="78">
        <f t="shared" si="1"/>
        <v>0</v>
      </c>
      <c r="L20" s="77">
        <f t="shared" si="1"/>
        <v>0</v>
      </c>
      <c r="M20" s="98">
        <f t="shared" si="1"/>
        <v>108300</v>
      </c>
      <c r="N20" s="78">
        <f t="shared" si="1"/>
        <v>0</v>
      </c>
      <c r="O20" s="77">
        <f t="shared" si="1"/>
        <v>0</v>
      </c>
      <c r="P20" s="98">
        <f t="shared" si="1"/>
        <v>1000</v>
      </c>
      <c r="Q20" s="78">
        <f t="shared" si="1"/>
        <v>0</v>
      </c>
      <c r="R20" s="77">
        <f t="shared" si="1"/>
        <v>0</v>
      </c>
      <c r="S20" s="98">
        <f t="shared" si="1"/>
        <v>11200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100155</v>
      </c>
      <c r="AC20" s="78">
        <f t="shared" si="1"/>
        <v>0</v>
      </c>
      <c r="AD20" s="77">
        <f t="shared" si="1"/>
        <v>0</v>
      </c>
      <c r="AE20" s="98">
        <f t="shared" si="1"/>
        <v>185900</v>
      </c>
      <c r="AF20" s="78">
        <f t="shared" si="1"/>
        <v>0</v>
      </c>
      <c r="AG20" s="77">
        <f t="shared" si="1"/>
        <v>0</v>
      </c>
      <c r="AH20" s="98">
        <f t="shared" si="1"/>
        <v>1300</v>
      </c>
      <c r="AI20" s="78">
        <f t="shared" si="1"/>
        <v>0</v>
      </c>
      <c r="AJ20" s="77">
        <f t="shared" si="1"/>
        <v>0</v>
      </c>
      <c r="AK20" s="98">
        <f t="shared" si="1"/>
        <v>62600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76420.91</v>
      </c>
      <c r="BJ20" s="78">
        <f t="shared" si="1"/>
        <v>0</v>
      </c>
      <c r="BK20" s="77">
        <f t="shared" si="1"/>
        <v>0</v>
      </c>
      <c r="BL20" s="98">
        <f t="shared" si="1"/>
        <v>12400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941630.91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40000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40000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37000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37000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37000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37000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200000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200000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266913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266913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85704</v>
      </c>
      <c r="BS50" s="89">
        <v>0</v>
      </c>
      <c r="BT50" s="101"/>
      <c r="BU50" s="76"/>
      <c r="BV50" s="85">
        <f t="shared" si="9"/>
        <v>85704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352617</v>
      </c>
      <c r="BS51" s="78">
        <f>BS49+BS50</f>
        <v>0</v>
      </c>
      <c r="BT51" s="77">
        <f>BT49+BT50</f>
        <v>0</v>
      </c>
      <c r="BU51" s="85"/>
      <c r="BV51" s="85">
        <f>BV49+BV50</f>
        <v>352617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392055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300</v>
      </c>
      <c r="K53" s="86">
        <f t="shared" si="11"/>
        <v>0</v>
      </c>
      <c r="L53" s="86">
        <f t="shared" si="11"/>
        <v>0</v>
      </c>
      <c r="M53" s="86">
        <f t="shared" si="11"/>
        <v>108300</v>
      </c>
      <c r="N53" s="86">
        <f t="shared" si="11"/>
        <v>0</v>
      </c>
      <c r="O53" s="86">
        <f t="shared" si="11"/>
        <v>0</v>
      </c>
      <c r="P53" s="86">
        <f t="shared" si="11"/>
        <v>1000</v>
      </c>
      <c r="Q53" s="86">
        <f t="shared" si="11"/>
        <v>0</v>
      </c>
      <c r="R53" s="86">
        <f t="shared" si="11"/>
        <v>0</v>
      </c>
      <c r="S53" s="86">
        <f t="shared" si="11"/>
        <v>11200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40000</v>
      </c>
      <c r="Z53" s="86">
        <f t="shared" si="11"/>
        <v>0</v>
      </c>
      <c r="AA53" s="86">
        <f t="shared" si="11"/>
        <v>0</v>
      </c>
      <c r="AB53" s="86">
        <f t="shared" si="11"/>
        <v>100155</v>
      </c>
      <c r="AC53" s="86">
        <f t="shared" si="11"/>
        <v>0</v>
      </c>
      <c r="AD53" s="86">
        <f t="shared" si="11"/>
        <v>0</v>
      </c>
      <c r="AE53" s="86">
        <f t="shared" si="11"/>
        <v>185900</v>
      </c>
      <c r="AF53" s="86">
        <f t="shared" si="11"/>
        <v>0</v>
      </c>
      <c r="AG53" s="86">
        <f t="shared" si="11"/>
        <v>0</v>
      </c>
      <c r="AH53" s="86">
        <f t="shared" si="11"/>
        <v>1300</v>
      </c>
      <c r="AI53" s="86">
        <f t="shared" si="11"/>
        <v>0</v>
      </c>
      <c r="AJ53" s="86">
        <f t="shared" si="11"/>
        <v>0</v>
      </c>
      <c r="AK53" s="86">
        <f t="shared" si="11"/>
        <v>62600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76420.91</v>
      </c>
      <c r="BJ53" s="86">
        <f t="shared" si="11"/>
        <v>0</v>
      </c>
      <c r="BK53" s="86">
        <f t="shared" si="11"/>
        <v>0</v>
      </c>
      <c r="BL53" s="86">
        <f t="shared" si="11"/>
        <v>49400</v>
      </c>
      <c r="BM53" s="86">
        <f t="shared" si="11"/>
        <v>0</v>
      </c>
      <c r="BN53" s="86">
        <f t="shared" si="11"/>
        <v>0</v>
      </c>
      <c r="BO53" s="86">
        <f t="shared" si="11"/>
        <v>200000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352617</v>
      </c>
      <c r="BS53" s="86">
        <f>BS20+BS28+BS35+BS42+BS46+BS51</f>
        <v>0</v>
      </c>
      <c r="BT53" s="86">
        <f>BT20+BT28+BT35+BT42+BT46+BT51</f>
        <v>0</v>
      </c>
      <c r="BU53" s="86">
        <f>BU8</f>
        <v>100844</v>
      </c>
      <c r="BV53" s="102">
        <f>BV8+BV20+BV28+BV35+BV42+BV46+BV51</f>
        <v>1682091.9100000001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2023-09-15T08:19:31Z</dcterms:modified>
  <cp:category/>
  <cp:version/>
  <cp:contentType/>
  <cp:contentStatus/>
</cp:coreProperties>
</file>