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<sst xmlns="http://schemas.openxmlformats.org/spreadsheetml/2006/main" count="870" uniqueCount="149">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</sst>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99295.67</v>
      </c>
      <c r="E5" s="38"/>
    </row>
    <row r="6" spans="2:5" ht="15">
      <c r="B6" s="8"/>
      <c r="C6" s="5" t="s">
        <v>5</v>
      </c>
      <c r="D6" s="39">
        <v>584597.19</v>
      </c>
      <c r="E6" s="40"/>
    </row>
    <row r="7" spans="2:5" ht="15">
      <c r="B7" s="8"/>
      <c r="C7" s="5" t="s">
        <v>6</v>
      </c>
      <c r="D7" s="39">
        <v>486730.4500000001</v>
      </c>
      <c r="E7" s="40"/>
    </row>
    <row r="8" spans="2:5" ht="15.75" thickBot="1">
      <c r="B8" s="9"/>
      <c r="C8" s="6" t="s">
        <v>7</v>
      </c>
      <c r="D8" s="41"/>
      <c r="E8" s="42">
        <v>1804004.83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3139202.2700000005</v>
      </c>
      <c r="E10" s="45">
        <v>2909497.89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292500</v>
      </c>
      <c r="E14" s="45">
        <v>280068.38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3431702.2700000005</v>
      </c>
      <c r="E16" s="51">
        <f>E10+E11+E12+E13+E14+E15</f>
        <v>3189566.27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1167167.0899999999</v>
      </c>
      <c r="E18" s="45">
        <v>1058265.34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5000</v>
      </c>
      <c r="E21" s="45">
        <v>5000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1172167.0899999999</v>
      </c>
      <c r="E23" s="51">
        <f>E18+E19+E20+E21+E22</f>
        <v>1063265.34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790839.02</v>
      </c>
      <c r="E25" s="45">
        <v>832288.97</v>
      </c>
    </row>
    <row r="26" spans="2:5" ht="15">
      <c r="B26" s="13">
        <v>30200</v>
      </c>
      <c r="C26" s="54" t="s">
        <v>28</v>
      </c>
      <c r="D26" s="39">
        <v>20295.64</v>
      </c>
      <c r="E26" s="45">
        <v>20295.64</v>
      </c>
    </row>
    <row r="27" spans="2:5" ht="15">
      <c r="B27" s="13">
        <v>30300</v>
      </c>
      <c r="C27" s="54" t="s">
        <v>29</v>
      </c>
      <c r="D27" s="39">
        <v>66231.12000000001</v>
      </c>
      <c r="E27" s="45">
        <v>66231.12000000001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64405.590000000004</v>
      </c>
      <c r="E29" s="50">
        <v>64405.590000000004</v>
      </c>
    </row>
    <row r="30" spans="2:5" ht="15.75" thickBot="1">
      <c r="B30" s="16">
        <v>30000</v>
      </c>
      <c r="C30" s="15" t="s">
        <v>32</v>
      </c>
      <c r="D30" s="48">
        <f>D25+D26+D27+D28+D29</f>
        <v>941771.37</v>
      </c>
      <c r="E30" s="51">
        <f>E25+E26+E27+E28+E29</f>
        <v>983221.32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411904.31</v>
      </c>
      <c r="E33" s="59">
        <v>226800</v>
      </c>
    </row>
    <row r="34" spans="2:5" ht="15">
      <c r="B34" s="13">
        <v>40300</v>
      </c>
      <c r="C34" s="54" t="s">
        <v>37</v>
      </c>
      <c r="D34" s="61">
        <v>907580.79</v>
      </c>
      <c r="E34" s="45">
        <v>202758.5</v>
      </c>
    </row>
    <row r="35" spans="2:5" ht="15">
      <c r="B35" s="13">
        <v>40400</v>
      </c>
      <c r="C35" s="54" t="s">
        <v>38</v>
      </c>
      <c r="D35" s="39">
        <v>3510</v>
      </c>
      <c r="E35" s="45">
        <v>3510</v>
      </c>
    </row>
    <row r="36" spans="2:5" ht="15">
      <c r="B36" s="13">
        <v>40500</v>
      </c>
      <c r="C36" s="54" t="s">
        <v>39</v>
      </c>
      <c r="D36" s="49">
        <v>165130.49</v>
      </c>
      <c r="E36" s="50">
        <v>196349.75</v>
      </c>
    </row>
    <row r="37" spans="2:5" ht="15.75" thickBot="1">
      <c r="B37" s="16">
        <v>40000</v>
      </c>
      <c r="C37" s="15" t="s">
        <v>40</v>
      </c>
      <c r="D37" s="48">
        <f>D32+D33+D34+D35+D36</f>
        <v>1488125.59</v>
      </c>
      <c r="E37" s="51">
        <f>E32+E33+E34+E35+E36</f>
        <v>629418.25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192000</v>
      </c>
      <c r="E47" s="45">
        <v>192000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192000</v>
      </c>
      <c r="E49" s="51">
        <f>E45+E46+E47+E48</f>
        <v>192000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666369.38</v>
      </c>
      <c r="E54" s="45">
        <v>666369.3799999999</v>
      </c>
    </row>
    <row r="55" spans="2:5" ht="15">
      <c r="B55" s="13">
        <v>90200</v>
      </c>
      <c r="C55" s="54" t="s">
        <v>62</v>
      </c>
      <c r="D55" s="61">
        <v>4555</v>
      </c>
      <c r="E55" s="62">
        <v>4555</v>
      </c>
    </row>
    <row r="56" spans="2:5" ht="15.75" thickBot="1">
      <c r="B56" s="16">
        <v>90000</v>
      </c>
      <c r="C56" s="15" t="s">
        <v>63</v>
      </c>
      <c r="D56" s="48">
        <f>D54+D55</f>
        <v>670924.38</v>
      </c>
      <c r="E56" s="51">
        <f>E54+E55</f>
        <v>670924.3799999999</v>
      </c>
    </row>
    <row r="57" spans="2:5" ht="16.5" thickBot="1" thickTop="1">
      <c r="B57" s="109" t="s">
        <v>64</v>
      </c>
      <c r="C57" s="110"/>
      <c r="D57" s="52">
        <f>D16+D23+D30+D37+D43+D49+D52+D56</f>
        <v>7896690.7</v>
      </c>
      <c r="E57" s="55">
        <f>E16+E23+E30+E37+E43+E49+E52+E56</f>
        <v>6728395.5600000005</v>
      </c>
    </row>
    <row r="58" spans="2:5" ht="16.5" thickBot="1" thickTop="1">
      <c r="B58" s="109" t="s">
        <v>65</v>
      </c>
      <c r="C58" s="110"/>
      <c r="D58" s="52">
        <f>D57+D5+D6+D7+D8</f>
        <v>9067314.01</v>
      </c>
      <c r="E58" s="55">
        <f>E57+E5+E6+E7+E8</f>
        <v>8532400.39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566228.4</v>
      </c>
      <c r="E10" s="89">
        <v>95377.62</v>
      </c>
      <c r="F10" s="90">
        <v>565256.6100000001</v>
      </c>
      <c r="G10" s="88"/>
      <c r="H10" s="89"/>
      <c r="I10" s="90"/>
      <c r="J10" s="97">
        <v>161613.92</v>
      </c>
      <c r="K10" s="89">
        <v>4143.79</v>
      </c>
      <c r="L10" s="101">
        <v>161613.92000000004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82752.57</v>
      </c>
      <c r="Z10" s="89">
        <v>12173.869999999999</v>
      </c>
      <c r="AA10" s="90">
        <v>79778.2</v>
      </c>
      <c r="AB10" s="91">
        <v>0</v>
      </c>
      <c r="AC10" s="89">
        <v>0</v>
      </c>
      <c r="AD10" s="90">
        <v>0</v>
      </c>
      <c r="AE10" s="91">
        <v>112873.70999999999</v>
      </c>
      <c r="AF10" s="89">
        <v>0</v>
      </c>
      <c r="AG10" s="90">
        <v>112873.70999999999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923468.6000000001</v>
      </c>
      <c r="BW10" s="77">
        <f aca="true" t="shared" si="1" ref="BW10:BW19">E10+H10+K10+N10+Q10+T10+W10+Z10+AC10+AF10+AI10+AL10+AO10+AR10+AU10+AX10+BA10+BD10+BG10+BJ10+BM10+BP10+BS10</f>
        <v>111695.27999999998</v>
      </c>
      <c r="BX10" s="79">
        <f aca="true" t="shared" si="2" ref="BX10:BX19">F10+I10+L10+O10+R10+U10+X10+AA10+AD10+AG10+AJ10+AM10+AP10+AS10+AV10+AY10+BB10+BE10+BH10+BK10+BN10+BQ10+BT10</f>
        <v>919522.4400000001</v>
      </c>
    </row>
    <row r="11" spans="2:76" ht="15">
      <c r="B11" s="13">
        <v>102</v>
      </c>
      <c r="C11" s="25" t="s">
        <v>92</v>
      </c>
      <c r="D11" s="88">
        <v>75183.28</v>
      </c>
      <c r="E11" s="89">
        <v>0</v>
      </c>
      <c r="F11" s="90">
        <v>71048.56999999999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2811.6</v>
      </c>
      <c r="AU11" s="89">
        <v>0</v>
      </c>
      <c r="AV11" s="90">
        <v>1900.53</v>
      </c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77994.88</v>
      </c>
      <c r="BW11" s="77">
        <f t="shared" si="1"/>
        <v>0</v>
      </c>
      <c r="BX11" s="79">
        <f t="shared" si="2"/>
        <v>72949.09999999999</v>
      </c>
    </row>
    <row r="12" spans="2:76" ht="15">
      <c r="B12" s="13">
        <v>103</v>
      </c>
      <c r="C12" s="25" t="s">
        <v>93</v>
      </c>
      <c r="D12" s="88">
        <v>726838.73</v>
      </c>
      <c r="E12" s="89">
        <v>16148.13</v>
      </c>
      <c r="F12" s="90">
        <v>622514.4800000001</v>
      </c>
      <c r="G12" s="88"/>
      <c r="H12" s="89"/>
      <c r="I12" s="90"/>
      <c r="J12" s="97">
        <v>14140.41</v>
      </c>
      <c r="K12" s="89">
        <v>0</v>
      </c>
      <c r="L12" s="101">
        <v>10692.45</v>
      </c>
      <c r="M12" s="91">
        <v>422596.77999999997</v>
      </c>
      <c r="N12" s="89">
        <v>0</v>
      </c>
      <c r="O12" s="90">
        <v>364257.73</v>
      </c>
      <c r="P12" s="91">
        <v>69103.52</v>
      </c>
      <c r="Q12" s="89">
        <v>0</v>
      </c>
      <c r="R12" s="90">
        <v>63301.35</v>
      </c>
      <c r="S12" s="91">
        <v>20000</v>
      </c>
      <c r="T12" s="89">
        <v>0</v>
      </c>
      <c r="U12" s="90">
        <v>19606.72</v>
      </c>
      <c r="V12" s="91">
        <v>855</v>
      </c>
      <c r="W12" s="89">
        <v>0</v>
      </c>
      <c r="X12" s="90">
        <v>600</v>
      </c>
      <c r="Y12" s="91">
        <v>25159.949999999997</v>
      </c>
      <c r="Z12" s="89">
        <v>0</v>
      </c>
      <c r="AA12" s="90">
        <v>13660.29</v>
      </c>
      <c r="AB12" s="91">
        <v>1062512.08</v>
      </c>
      <c r="AC12" s="89">
        <v>0</v>
      </c>
      <c r="AD12" s="90">
        <v>1045456.64</v>
      </c>
      <c r="AE12" s="91">
        <v>282994.63</v>
      </c>
      <c r="AF12" s="89">
        <v>0</v>
      </c>
      <c r="AG12" s="90">
        <v>277284.73999999993</v>
      </c>
      <c r="AH12" s="91">
        <v>60345.70999999999</v>
      </c>
      <c r="AI12" s="89">
        <v>0</v>
      </c>
      <c r="AJ12" s="90">
        <v>41321.770000000004</v>
      </c>
      <c r="AK12" s="91">
        <v>35227.71</v>
      </c>
      <c r="AL12" s="89">
        <v>0</v>
      </c>
      <c r="AM12" s="90">
        <v>29303.92</v>
      </c>
      <c r="AN12" s="91">
        <v>9633.51</v>
      </c>
      <c r="AO12" s="89">
        <v>0</v>
      </c>
      <c r="AP12" s="90">
        <v>8787.36</v>
      </c>
      <c r="AQ12" s="91">
        <v>14423.99</v>
      </c>
      <c r="AR12" s="89">
        <v>0</v>
      </c>
      <c r="AS12" s="90">
        <v>14316.16</v>
      </c>
      <c r="AT12" s="91">
        <v>120000</v>
      </c>
      <c r="AU12" s="89">
        <v>0</v>
      </c>
      <c r="AV12" s="90">
        <v>15000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2863832.0199999996</v>
      </c>
      <c r="BW12" s="77">
        <f t="shared" si="1"/>
        <v>16148.13</v>
      </c>
      <c r="BX12" s="79">
        <f t="shared" si="2"/>
        <v>2526103.61</v>
      </c>
    </row>
    <row r="13" spans="2:76" ht="15">
      <c r="B13" s="13">
        <v>104</v>
      </c>
      <c r="C13" s="25" t="s">
        <v>19</v>
      </c>
      <c r="D13" s="88">
        <v>30017.149999999998</v>
      </c>
      <c r="E13" s="89">
        <v>0</v>
      </c>
      <c r="F13" s="90">
        <v>30836.899999999998</v>
      </c>
      <c r="G13" s="88"/>
      <c r="H13" s="89"/>
      <c r="I13" s="90"/>
      <c r="J13" s="97"/>
      <c r="K13" s="89"/>
      <c r="L13" s="101"/>
      <c r="M13" s="91">
        <v>103617.38</v>
      </c>
      <c r="N13" s="89">
        <v>0</v>
      </c>
      <c r="O13" s="90">
        <v>95358.11</v>
      </c>
      <c r="P13" s="91">
        <v>30497.62</v>
      </c>
      <c r="Q13" s="89">
        <v>0</v>
      </c>
      <c r="R13" s="90">
        <v>26449</v>
      </c>
      <c r="S13" s="91">
        <v>17029.25</v>
      </c>
      <c r="T13" s="89">
        <v>0</v>
      </c>
      <c r="U13" s="90">
        <v>15929.25</v>
      </c>
      <c r="V13" s="91"/>
      <c r="W13" s="89"/>
      <c r="X13" s="90"/>
      <c r="Y13" s="91">
        <v>4519</v>
      </c>
      <c r="Z13" s="89">
        <v>0</v>
      </c>
      <c r="AA13" s="90">
        <v>32688.11</v>
      </c>
      <c r="AB13" s="91">
        <v>71969.8</v>
      </c>
      <c r="AC13" s="89">
        <v>0</v>
      </c>
      <c r="AD13" s="90">
        <v>12119.8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418279.98</v>
      </c>
      <c r="AL13" s="89">
        <v>0</v>
      </c>
      <c r="AM13" s="90">
        <v>391482.71</v>
      </c>
      <c r="AN13" s="91"/>
      <c r="AO13" s="89"/>
      <c r="AP13" s="90"/>
      <c r="AQ13" s="91">
        <v>0</v>
      </c>
      <c r="AR13" s="89">
        <v>0</v>
      </c>
      <c r="AS13" s="90">
        <v>580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675930.1799999999</v>
      </c>
      <c r="BW13" s="77">
        <f t="shared" si="1"/>
        <v>0</v>
      </c>
      <c r="BX13" s="79">
        <f t="shared" si="2"/>
        <v>605443.88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26850.390000000003</v>
      </c>
      <c r="E16" s="89">
        <v>0</v>
      </c>
      <c r="F16" s="90">
        <v>26850.390000000003</v>
      </c>
      <c r="G16" s="88"/>
      <c r="H16" s="89"/>
      <c r="I16" s="90"/>
      <c r="J16" s="97"/>
      <c r="K16" s="89"/>
      <c r="L16" s="101"/>
      <c r="M16" s="91">
        <v>21082.489999999998</v>
      </c>
      <c r="N16" s="89">
        <v>0</v>
      </c>
      <c r="O16" s="90">
        <v>21082.489999999998</v>
      </c>
      <c r="P16" s="97"/>
      <c r="Q16" s="89"/>
      <c r="R16" s="101"/>
      <c r="S16" s="91">
        <v>31.56</v>
      </c>
      <c r="T16" s="89">
        <v>0</v>
      </c>
      <c r="U16" s="90">
        <v>31.56</v>
      </c>
      <c r="V16" s="91"/>
      <c r="W16" s="89"/>
      <c r="X16" s="90"/>
      <c r="Y16" s="97"/>
      <c r="Z16" s="89"/>
      <c r="AA16" s="101"/>
      <c r="AB16" s="91">
        <v>15757.529999999999</v>
      </c>
      <c r="AC16" s="89">
        <v>0</v>
      </c>
      <c r="AD16" s="90">
        <v>15757.529999999999</v>
      </c>
      <c r="AE16" s="97">
        <v>45902.85999999999</v>
      </c>
      <c r="AF16" s="89">
        <v>0</v>
      </c>
      <c r="AG16" s="101">
        <v>45902.85999999999</v>
      </c>
      <c r="AH16" s="97"/>
      <c r="AI16" s="89"/>
      <c r="AJ16" s="101"/>
      <c r="AK16" s="97">
        <v>6636.87</v>
      </c>
      <c r="AL16" s="89">
        <v>0</v>
      </c>
      <c r="AM16" s="101">
        <v>6636.87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116261.69999999998</v>
      </c>
      <c r="BW16" s="77">
        <f t="shared" si="1"/>
        <v>0</v>
      </c>
      <c r="BX16" s="79">
        <f t="shared" si="2"/>
        <v>116261.69999999998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20917.2</v>
      </c>
      <c r="E18" s="89">
        <v>0</v>
      </c>
      <c r="F18" s="90">
        <v>20021.2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20917.2</v>
      </c>
      <c r="BW18" s="77">
        <f t="shared" si="1"/>
        <v>0</v>
      </c>
      <c r="BX18" s="79">
        <f t="shared" si="2"/>
        <v>20021.2</v>
      </c>
    </row>
    <row r="19" spans="2:76" ht="15">
      <c r="B19" s="13">
        <v>110</v>
      </c>
      <c r="C19" s="25" t="s">
        <v>98</v>
      </c>
      <c r="D19" s="88">
        <v>108487.29</v>
      </c>
      <c r="E19" s="89">
        <v>0</v>
      </c>
      <c r="F19" s="90">
        <v>106344.54000000001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108487.29</v>
      </c>
      <c r="BW19" s="77">
        <f t="shared" si="1"/>
        <v>0</v>
      </c>
      <c r="BX19" s="79">
        <f t="shared" si="2"/>
        <v>106344.54000000001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1554522.44</v>
      </c>
      <c r="E20" s="78">
        <f t="shared" si="3"/>
        <v>111525.75</v>
      </c>
      <c r="F20" s="79">
        <f t="shared" si="3"/>
        <v>1442872.69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175754.33000000002</v>
      </c>
      <c r="K20" s="78">
        <f t="shared" si="3"/>
        <v>4143.79</v>
      </c>
      <c r="L20" s="77">
        <f t="shared" si="3"/>
        <v>172306.37000000005</v>
      </c>
      <c r="M20" s="98">
        <f t="shared" si="3"/>
        <v>547296.6499999999</v>
      </c>
      <c r="N20" s="78">
        <f t="shared" si="3"/>
        <v>0</v>
      </c>
      <c r="O20" s="77">
        <f t="shared" si="3"/>
        <v>480698.32999999996</v>
      </c>
      <c r="P20" s="98">
        <f t="shared" si="3"/>
        <v>99601.14</v>
      </c>
      <c r="Q20" s="78">
        <f t="shared" si="3"/>
        <v>0</v>
      </c>
      <c r="R20" s="77">
        <f t="shared" si="3"/>
        <v>89750.35</v>
      </c>
      <c r="S20" s="98">
        <f t="shared" si="3"/>
        <v>37060.81</v>
      </c>
      <c r="T20" s="78">
        <f t="shared" si="3"/>
        <v>0</v>
      </c>
      <c r="U20" s="77">
        <f t="shared" si="3"/>
        <v>35567.53</v>
      </c>
      <c r="V20" s="98">
        <f t="shared" si="3"/>
        <v>855</v>
      </c>
      <c r="W20" s="78">
        <f t="shared" si="3"/>
        <v>0</v>
      </c>
      <c r="X20" s="77">
        <f t="shared" si="3"/>
        <v>600</v>
      </c>
      <c r="Y20" s="98">
        <f t="shared" si="3"/>
        <v>112431.52</v>
      </c>
      <c r="Z20" s="78">
        <f t="shared" si="3"/>
        <v>12173.869999999999</v>
      </c>
      <c r="AA20" s="77">
        <f t="shared" si="3"/>
        <v>126126.59999999999</v>
      </c>
      <c r="AB20" s="98">
        <f t="shared" si="3"/>
        <v>1150239.4100000001</v>
      </c>
      <c r="AC20" s="78">
        <f t="shared" si="3"/>
        <v>0</v>
      </c>
      <c r="AD20" s="77">
        <f t="shared" si="3"/>
        <v>1073333.97</v>
      </c>
      <c r="AE20" s="98">
        <f t="shared" si="3"/>
        <v>441771.19999999995</v>
      </c>
      <c r="AF20" s="78">
        <f t="shared" si="3"/>
        <v>0</v>
      </c>
      <c r="AG20" s="77">
        <f t="shared" si="3"/>
        <v>436061.30999999994</v>
      </c>
      <c r="AH20" s="98">
        <f t="shared" si="3"/>
        <v>60345.70999999999</v>
      </c>
      <c r="AI20" s="78">
        <f t="shared" si="3"/>
        <v>0</v>
      </c>
      <c r="AJ20" s="77">
        <f t="shared" si="3"/>
        <v>41321.770000000004</v>
      </c>
      <c r="AK20" s="98">
        <f t="shared" si="3"/>
        <v>460144.56</v>
      </c>
      <c r="AL20" s="78">
        <f t="shared" si="3"/>
        <v>0</v>
      </c>
      <c r="AM20" s="77">
        <f t="shared" si="3"/>
        <v>427423.5</v>
      </c>
      <c r="AN20" s="98">
        <f t="shared" si="3"/>
        <v>9633.51</v>
      </c>
      <c r="AO20" s="78">
        <f t="shared" si="3"/>
        <v>0</v>
      </c>
      <c r="AP20" s="77">
        <f t="shared" si="3"/>
        <v>8787.36</v>
      </c>
      <c r="AQ20" s="98">
        <f t="shared" si="3"/>
        <v>14423.99</v>
      </c>
      <c r="AR20" s="78">
        <f t="shared" si="3"/>
        <v>0</v>
      </c>
      <c r="AS20" s="77">
        <f t="shared" si="3"/>
        <v>14896.16</v>
      </c>
      <c r="AT20" s="98">
        <f t="shared" si="3"/>
        <v>122811.6</v>
      </c>
      <c r="AU20" s="78">
        <f t="shared" si="3"/>
        <v>0</v>
      </c>
      <c r="AV20" s="77">
        <f t="shared" si="3"/>
        <v>16900.53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4786891.87</v>
      </c>
      <c r="BW20" s="77">
        <f>BW10+BW11+BW12+BW13+BW14+BW15+BW16+BW17+BW18+BW19</f>
        <v>127843.40999999999</v>
      </c>
      <c r="BX20" s="95">
        <f>BX10+BX11+BX12+BX13+BX14+BX15+BX16+BX17+BX18+BX19</f>
        <v>4366646.47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581949.71</v>
      </c>
      <c r="E24" s="89">
        <v>0</v>
      </c>
      <c r="F24" s="90">
        <v>163124.56999999998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242139.07999999996</v>
      </c>
      <c r="N24" s="89">
        <v>0</v>
      </c>
      <c r="O24" s="101">
        <v>112565.96999999999</v>
      </c>
      <c r="P24" s="97">
        <v>22000</v>
      </c>
      <c r="Q24" s="89">
        <v>442000</v>
      </c>
      <c r="R24" s="101">
        <v>22000</v>
      </c>
      <c r="S24" s="97">
        <v>152491.65</v>
      </c>
      <c r="T24" s="89">
        <v>192000</v>
      </c>
      <c r="U24" s="101">
        <v>135255.59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265538.04</v>
      </c>
      <c r="AC24" s="89">
        <v>0</v>
      </c>
      <c r="AD24" s="101">
        <v>405216.12</v>
      </c>
      <c r="AE24" s="97">
        <v>361855.66000000003</v>
      </c>
      <c r="AF24" s="89">
        <v>0</v>
      </c>
      <c r="AG24" s="101">
        <v>125892.82999999999</v>
      </c>
      <c r="AH24" s="97">
        <v>0</v>
      </c>
      <c r="AI24" s="89">
        <v>0</v>
      </c>
      <c r="AJ24" s="101">
        <v>0</v>
      </c>
      <c r="AK24" s="97">
        <v>3035.36</v>
      </c>
      <c r="AL24" s="89">
        <v>0</v>
      </c>
      <c r="AM24" s="101">
        <v>9262.24</v>
      </c>
      <c r="AN24" s="97"/>
      <c r="AO24" s="89"/>
      <c r="AP24" s="101"/>
      <c r="AQ24" s="97">
        <v>9439.87000000001</v>
      </c>
      <c r="AR24" s="89">
        <v>125277.39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1638449.3700000003</v>
      </c>
      <c r="BW24" s="77">
        <f t="shared" si="4"/>
        <v>759277.39</v>
      </c>
      <c r="BX24" s="79">
        <f t="shared" si="4"/>
        <v>973317.32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581949.71</v>
      </c>
      <c r="E28" s="78">
        <f t="shared" si="5"/>
        <v>0</v>
      </c>
      <c r="F28" s="79">
        <f t="shared" si="5"/>
        <v>163124.56999999998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242139.07999999996</v>
      </c>
      <c r="N28" s="78">
        <f t="shared" si="5"/>
        <v>0</v>
      </c>
      <c r="O28" s="77">
        <f t="shared" si="5"/>
        <v>112565.96999999999</v>
      </c>
      <c r="P28" s="98">
        <f t="shared" si="5"/>
        <v>22000</v>
      </c>
      <c r="Q28" s="78">
        <f t="shared" si="5"/>
        <v>442000</v>
      </c>
      <c r="R28" s="77">
        <f t="shared" si="5"/>
        <v>22000</v>
      </c>
      <c r="S28" s="98">
        <f t="shared" si="5"/>
        <v>152491.65</v>
      </c>
      <c r="T28" s="78">
        <f t="shared" si="5"/>
        <v>192000</v>
      </c>
      <c r="U28" s="77">
        <f t="shared" si="5"/>
        <v>135255.59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265538.04</v>
      </c>
      <c r="AC28" s="78">
        <f t="shared" si="5"/>
        <v>0</v>
      </c>
      <c r="AD28" s="77">
        <f t="shared" si="5"/>
        <v>405216.12</v>
      </c>
      <c r="AE28" s="98">
        <f t="shared" si="5"/>
        <v>361855.66000000003</v>
      </c>
      <c r="AF28" s="78">
        <f t="shared" si="5"/>
        <v>0</v>
      </c>
      <c r="AG28" s="77">
        <f t="shared" si="5"/>
        <v>125892.82999999999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3035.36</v>
      </c>
      <c r="AL28" s="78">
        <f t="shared" si="6"/>
        <v>0</v>
      </c>
      <c r="AM28" s="77">
        <f t="shared" si="6"/>
        <v>9262.24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9439.87000000001</v>
      </c>
      <c r="AR28" s="78">
        <f t="shared" si="6"/>
        <v>125277.39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1638449.3700000003</v>
      </c>
      <c r="BW28" s="77">
        <f>BW23+BW24+BW25+BW26+BW27</f>
        <v>759277.39</v>
      </c>
      <c r="BX28" s="95">
        <f>BX23+BX24+BX25+BX26+BX27</f>
        <v>973317.32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15040.05</v>
      </c>
      <c r="BM39" s="89">
        <v>0</v>
      </c>
      <c r="BN39" s="101">
        <v>15040.05</v>
      </c>
      <c r="BO39" s="97"/>
      <c r="BP39" s="89"/>
      <c r="BQ39" s="101"/>
      <c r="BR39" s="97"/>
      <c r="BS39" s="89"/>
      <c r="BT39" s="101"/>
      <c r="BU39" s="76"/>
      <c r="BV39" s="85">
        <f t="shared" si="10"/>
        <v>15040.05</v>
      </c>
      <c r="BW39" s="77">
        <f t="shared" si="10"/>
        <v>0</v>
      </c>
      <c r="BX39" s="79">
        <f t="shared" si="10"/>
        <v>15040.05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56665.88</v>
      </c>
      <c r="BM40" s="89">
        <v>0</v>
      </c>
      <c r="BN40" s="101">
        <v>56665.88</v>
      </c>
      <c r="BO40" s="97"/>
      <c r="BP40" s="89"/>
      <c r="BQ40" s="101"/>
      <c r="BR40" s="97"/>
      <c r="BS40" s="89"/>
      <c r="BT40" s="101"/>
      <c r="BU40" s="76"/>
      <c r="BV40" s="85">
        <f t="shared" si="10"/>
        <v>56665.88</v>
      </c>
      <c r="BW40" s="77">
        <f t="shared" si="10"/>
        <v>0</v>
      </c>
      <c r="BX40" s="79">
        <f t="shared" si="10"/>
        <v>56665.88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71705.93</v>
      </c>
      <c r="BM42" s="78">
        <f t="shared" si="12"/>
        <v>0</v>
      </c>
      <c r="BN42" s="77">
        <f t="shared" si="12"/>
        <v>71705.93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71705.93</v>
      </c>
      <c r="BW42" s="77">
        <f>BW38+BW39+BW40+BW41</f>
        <v>0</v>
      </c>
      <c r="BX42" s="95">
        <f>BX38+BX39+BX40+BX41</f>
        <v>71705.93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666369.38</v>
      </c>
      <c r="BS49" s="89">
        <v>0</v>
      </c>
      <c r="BT49" s="101">
        <v>658386.02</v>
      </c>
      <c r="BU49" s="76"/>
      <c r="BV49" s="85">
        <f aca="true" t="shared" si="15" ref="BV49:BX50">D49+G49+J49+M49+P49+S49+V49+Y49+AB49+AE49+AH49+AK49+AN49+AQ49+AT49+AW49+AZ49+BC49+BF49+BI49+BL49+BO49+BR49</f>
        <v>666369.38</v>
      </c>
      <c r="BW49" s="77">
        <f t="shared" si="15"/>
        <v>0</v>
      </c>
      <c r="BX49" s="79">
        <f t="shared" si="15"/>
        <v>658386.02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4555</v>
      </c>
      <c r="BS50" s="89">
        <v>0</v>
      </c>
      <c r="BT50" s="101">
        <v>955</v>
      </c>
      <c r="BU50" s="76"/>
      <c r="BV50" s="85">
        <f t="shared" si="15"/>
        <v>4555</v>
      </c>
      <c r="BW50" s="77">
        <f t="shared" si="15"/>
        <v>0</v>
      </c>
      <c r="BX50" s="79">
        <f t="shared" si="15"/>
        <v>955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670924.38</v>
      </c>
      <c r="BS51" s="78">
        <f>BS49+BS50</f>
        <v>0</v>
      </c>
      <c r="BT51" s="77">
        <f>BT49+BT50</f>
        <v>659341.02</v>
      </c>
      <c r="BU51" s="85"/>
      <c r="BV51" s="85">
        <f>BV49+BV50</f>
        <v>670924.38</v>
      </c>
      <c r="BW51" s="77">
        <f>BW49+BW50</f>
        <v>0</v>
      </c>
      <c r="BX51" s="95">
        <f>BX49+BX50</f>
        <v>659341.02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2136472.15</v>
      </c>
      <c r="E53" s="86">
        <f t="shared" si="18"/>
        <v>111525.75</v>
      </c>
      <c r="F53" s="86">
        <f t="shared" si="18"/>
        <v>1605997.26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175754.33000000002</v>
      </c>
      <c r="K53" s="86">
        <f t="shared" si="18"/>
        <v>4143.79</v>
      </c>
      <c r="L53" s="86">
        <f t="shared" si="18"/>
        <v>172306.37000000005</v>
      </c>
      <c r="M53" s="86">
        <f t="shared" si="18"/>
        <v>789435.7299999999</v>
      </c>
      <c r="N53" s="86">
        <f t="shared" si="18"/>
        <v>0</v>
      </c>
      <c r="O53" s="86">
        <f t="shared" si="18"/>
        <v>593264.2999999999</v>
      </c>
      <c r="P53" s="86">
        <f t="shared" si="18"/>
        <v>121601.14</v>
      </c>
      <c r="Q53" s="86">
        <f t="shared" si="18"/>
        <v>442000</v>
      </c>
      <c r="R53" s="86">
        <f t="shared" si="18"/>
        <v>111750.35</v>
      </c>
      <c r="S53" s="86">
        <f t="shared" si="18"/>
        <v>189552.46</v>
      </c>
      <c r="T53" s="86">
        <f t="shared" si="18"/>
        <v>192000</v>
      </c>
      <c r="U53" s="86">
        <f t="shared" si="18"/>
        <v>170823.12</v>
      </c>
      <c r="V53" s="86">
        <f t="shared" si="18"/>
        <v>855</v>
      </c>
      <c r="W53" s="86">
        <f t="shared" si="18"/>
        <v>0</v>
      </c>
      <c r="X53" s="86">
        <f t="shared" si="18"/>
        <v>600</v>
      </c>
      <c r="Y53" s="86">
        <f t="shared" si="18"/>
        <v>112431.52</v>
      </c>
      <c r="Z53" s="86">
        <f t="shared" si="18"/>
        <v>12173.869999999999</v>
      </c>
      <c r="AA53" s="86">
        <f t="shared" si="18"/>
        <v>126126.59999999999</v>
      </c>
      <c r="AB53" s="86">
        <f t="shared" si="18"/>
        <v>1415777.4500000002</v>
      </c>
      <c r="AC53" s="86">
        <f t="shared" si="18"/>
        <v>0</v>
      </c>
      <c r="AD53" s="86">
        <f t="shared" si="18"/>
        <v>1478550.0899999999</v>
      </c>
      <c r="AE53" s="86">
        <f t="shared" si="18"/>
        <v>803626.86</v>
      </c>
      <c r="AF53" s="86">
        <f t="shared" si="18"/>
        <v>0</v>
      </c>
      <c r="AG53" s="86">
        <f t="shared" si="18"/>
        <v>561954.1399999999</v>
      </c>
      <c r="AH53" s="86">
        <f t="shared" si="18"/>
        <v>60345.70999999999</v>
      </c>
      <c r="AI53" s="86">
        <f t="shared" si="18"/>
        <v>0</v>
      </c>
      <c r="AJ53" s="86">
        <f aca="true" t="shared" si="19" ref="AJ53:BT53">AJ20+AJ28+AJ35+AJ42+AJ46+AJ51</f>
        <v>41321.770000000004</v>
      </c>
      <c r="AK53" s="86">
        <f t="shared" si="19"/>
        <v>463179.92</v>
      </c>
      <c r="AL53" s="86">
        <f t="shared" si="19"/>
        <v>0</v>
      </c>
      <c r="AM53" s="86">
        <f t="shared" si="19"/>
        <v>436685.74</v>
      </c>
      <c r="AN53" s="86">
        <f t="shared" si="19"/>
        <v>9633.51</v>
      </c>
      <c r="AO53" s="86">
        <f t="shared" si="19"/>
        <v>0</v>
      </c>
      <c r="AP53" s="86">
        <f t="shared" si="19"/>
        <v>8787.36</v>
      </c>
      <c r="AQ53" s="86">
        <f t="shared" si="19"/>
        <v>23863.860000000008</v>
      </c>
      <c r="AR53" s="86">
        <f t="shared" si="19"/>
        <v>125277.39</v>
      </c>
      <c r="AS53" s="86">
        <f t="shared" si="19"/>
        <v>14896.16</v>
      </c>
      <c r="AT53" s="86">
        <f t="shared" si="19"/>
        <v>122811.6</v>
      </c>
      <c r="AU53" s="86">
        <f t="shared" si="19"/>
        <v>0</v>
      </c>
      <c r="AV53" s="86">
        <f t="shared" si="19"/>
        <v>16900.53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71705.93</v>
      </c>
      <c r="BM53" s="86">
        <f t="shared" si="19"/>
        <v>0</v>
      </c>
      <c r="BN53" s="86">
        <f t="shared" si="19"/>
        <v>71705.93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670924.38</v>
      </c>
      <c r="BS53" s="86">
        <f t="shared" si="19"/>
        <v>0</v>
      </c>
      <c r="BT53" s="86">
        <f t="shared" si="19"/>
        <v>659341.02</v>
      </c>
      <c r="BU53" s="86">
        <f>BU8</f>
        <v>0</v>
      </c>
      <c r="BV53" s="102">
        <f>BV8+BV20+BV28+BV35+BV42+BV46+BV51</f>
        <v>7167971.55</v>
      </c>
      <c r="BW53" s="87">
        <f>BW20+BW28+BW35+BW42+BW46+BW51</f>
        <v>887120.8</v>
      </c>
      <c r="BX53" s="87">
        <f>BX20+BX28+BX35+BX42+BX46+BX51</f>
        <v>6071010.74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1012221.6599999999</v>
      </c>
      <c r="BW54" s="93"/>
      <c r="BX54" s="94">
        <f>IF((Spese_Rendiconto_2020!BX53-Entrate_Rendiconto_2020!E58)&lt;0,Entrate_Rendiconto_2020!E58-Spese_Rendiconto_2020!BX53,0)</f>
        <v>2461389.6500000004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2021-05-13T09:37:57Z</dcterms:modified>
  <cp:category/>
  <cp:version/>
  <cp:contentType/>
  <cp:contentStatus/>
</cp:coreProperties>
</file>