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<sst xmlns="http://schemas.openxmlformats.org/spreadsheetml/2006/main" count="870" uniqueCount="149">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</sst>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159214.31</v>
      </c>
      <c r="E5" s="38"/>
    </row>
    <row r="6" spans="2:5" ht="15">
      <c r="B6" s="8"/>
      <c r="C6" s="5" t="s">
        <v>5</v>
      </c>
      <c r="D6" s="39">
        <v>1140550.81</v>
      </c>
      <c r="E6" s="40"/>
    </row>
    <row r="7" spans="2:5" ht="15">
      <c r="B7" s="8"/>
      <c r="C7" s="5" t="s">
        <v>6</v>
      </c>
      <c r="D7" s="39">
        <v>358653.0400000001</v>
      </c>
      <c r="E7" s="40"/>
    </row>
    <row r="8" spans="2:5" ht="15.75" thickBot="1">
      <c r="B8" s="9"/>
      <c r="C8" s="6" t="s">
        <v>7</v>
      </c>
      <c r="D8" s="41"/>
      <c r="E8" s="42">
        <v>2386756.01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3428193.61</v>
      </c>
      <c r="E10" s="45">
        <v>3631222.04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388113.33</v>
      </c>
      <c r="E14" s="45">
        <v>392286.97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3816306.94</v>
      </c>
      <c r="E16" s="51">
        <f>E10+E11+E12+E13+E14+E15</f>
        <v>4023509.01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859184.23</v>
      </c>
      <c r="E18" s="45">
        <v>663370.37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12139</v>
      </c>
      <c r="E20" s="59">
        <v>8357</v>
      </c>
    </row>
    <row r="21" spans="2:5" ht="15">
      <c r="B21" s="13">
        <v>20104</v>
      </c>
      <c r="C21" s="54" t="s">
        <v>10</v>
      </c>
      <c r="D21" s="39">
        <v>2700</v>
      </c>
      <c r="E21" s="45">
        <v>2700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874023.23</v>
      </c>
      <c r="E23" s="51">
        <f>E18+E19+E20+E21+E22</f>
        <v>674427.37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900811.2400000001</v>
      </c>
      <c r="E25" s="45">
        <v>812891.7400000002</v>
      </c>
    </row>
    <row r="26" spans="2:5" ht="15">
      <c r="B26" s="13">
        <v>30200</v>
      </c>
      <c r="C26" s="54" t="s">
        <v>28</v>
      </c>
      <c r="D26" s="39">
        <v>29690.349999999995</v>
      </c>
      <c r="E26" s="45">
        <v>29690.35</v>
      </c>
    </row>
    <row r="27" spans="2:5" ht="15">
      <c r="B27" s="13">
        <v>30300</v>
      </c>
      <c r="C27" s="54" t="s">
        <v>29</v>
      </c>
      <c r="D27" s="39">
        <v>6386.889999999999</v>
      </c>
      <c r="E27" s="45">
        <v>6386.889999999999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179279.49</v>
      </c>
      <c r="E29" s="50">
        <v>147392.67</v>
      </c>
    </row>
    <row r="30" spans="2:5" ht="15.75" thickBot="1">
      <c r="B30" s="16">
        <v>30000</v>
      </c>
      <c r="C30" s="15" t="s">
        <v>32</v>
      </c>
      <c r="D30" s="48">
        <f>D25+D26+D27+D28+D29</f>
        <v>1116167.9700000002</v>
      </c>
      <c r="E30" s="51">
        <f>E25+E26+E27+E28+E29</f>
        <v>996361.6500000003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87146</v>
      </c>
      <c r="E33" s="59">
        <v>102096</v>
      </c>
    </row>
    <row r="34" spans="2:5" ht="15">
      <c r="B34" s="13">
        <v>40300</v>
      </c>
      <c r="C34" s="54" t="s">
        <v>37</v>
      </c>
      <c r="D34" s="61">
        <v>683982</v>
      </c>
      <c r="E34" s="45">
        <v>874472.9600000001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293902.68</v>
      </c>
      <c r="E36" s="50">
        <v>294802.68</v>
      </c>
    </row>
    <row r="37" spans="2:5" ht="15.75" thickBot="1">
      <c r="B37" s="16">
        <v>40000</v>
      </c>
      <c r="C37" s="15" t="s">
        <v>40</v>
      </c>
      <c r="D37" s="48">
        <f>D32+D33+D34+D35+D36</f>
        <v>1065030.68</v>
      </c>
      <c r="E37" s="51">
        <f>E32+E33+E34+E35+E36</f>
        <v>1271371.6400000001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237855</v>
      </c>
      <c r="E41" s="50">
        <v>168481.27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237855</v>
      </c>
      <c r="E43" s="51">
        <f>E39+E40+E41+E42</f>
        <v>168481.27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239319</v>
      </c>
      <c r="E47" s="45">
        <v>314601.3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239319</v>
      </c>
      <c r="E49" s="51">
        <f>E45+E46+E47+E48</f>
        <v>314601.3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729876.44</v>
      </c>
      <c r="E54" s="45">
        <v>734041.44</v>
      </c>
    </row>
    <row r="55" spans="2:5" ht="15">
      <c r="B55" s="13">
        <v>90200</v>
      </c>
      <c r="C55" s="54" t="s">
        <v>62</v>
      </c>
      <c r="D55" s="61">
        <v>4679.44</v>
      </c>
      <c r="E55" s="62">
        <v>4679.44</v>
      </c>
    </row>
    <row r="56" spans="2:5" ht="15.75" thickBot="1">
      <c r="B56" s="16">
        <v>90000</v>
      </c>
      <c r="C56" s="15" t="s">
        <v>63</v>
      </c>
      <c r="D56" s="48">
        <f>D54+D55</f>
        <v>734555.8799999999</v>
      </c>
      <c r="E56" s="51">
        <f>E54+E55</f>
        <v>738720.8799999999</v>
      </c>
    </row>
    <row r="57" spans="2:5" ht="16.5" thickBot="1" thickTop="1">
      <c r="B57" s="109" t="s">
        <v>64</v>
      </c>
      <c r="C57" s="110"/>
      <c r="D57" s="52">
        <f>D16+D23+D30+D37+D43+D49+D52+D56</f>
        <v>8083258.7</v>
      </c>
      <c r="E57" s="55">
        <f>E16+E23+E30+E37+E43+E49+E52+E56</f>
        <v>8187473.119999999</v>
      </c>
    </row>
    <row r="58" spans="2:5" ht="16.5" thickBot="1" thickTop="1">
      <c r="B58" s="109" t="s">
        <v>65</v>
      </c>
      <c r="C58" s="110"/>
      <c r="D58" s="52">
        <f>D57+D5+D6+D7+D8</f>
        <v>9741676.860000001</v>
      </c>
      <c r="E58" s="55">
        <f>E57+E5+E6+E7+E8</f>
        <v>10574229.129999999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693773.19</v>
      </c>
      <c r="E10" s="89">
        <v>105672.32999999999</v>
      </c>
      <c r="F10" s="90">
        <v>688991.9799999996</v>
      </c>
      <c r="G10" s="88"/>
      <c r="H10" s="89"/>
      <c r="I10" s="90"/>
      <c r="J10" s="97">
        <v>170176.74</v>
      </c>
      <c r="K10" s="89">
        <v>11458.17</v>
      </c>
      <c r="L10" s="101">
        <v>169512.03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112855.27999999998</v>
      </c>
      <c r="Z10" s="89">
        <v>13944.78</v>
      </c>
      <c r="AA10" s="90">
        <v>112855.28</v>
      </c>
      <c r="AB10" s="91">
        <v>0</v>
      </c>
      <c r="AC10" s="89">
        <v>0</v>
      </c>
      <c r="AD10" s="90">
        <v>0</v>
      </c>
      <c r="AE10" s="91">
        <v>107215.38</v>
      </c>
      <c r="AF10" s="89">
        <v>10573.47</v>
      </c>
      <c r="AG10" s="90">
        <v>107215.38000000002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1084020.5899999999</v>
      </c>
      <c r="BW10" s="77">
        <f aca="true" t="shared" si="1" ref="BW10:BW19">E10+H10+K10+N10+Q10+T10+W10+Z10+AC10+AF10+AI10+AL10+AO10+AR10+AU10+AX10+BA10+BD10+BG10+BJ10+BM10+BP10+BS10</f>
        <v>141648.75</v>
      </c>
      <c r="BX10" s="79">
        <f aca="true" t="shared" si="2" ref="BX10:BX19">F10+I10+L10+O10+R10+U10+X10+AA10+AD10+AG10+AJ10+AM10+AP10+AS10+AV10+AY10+BB10+BE10+BH10+BK10+BN10+BQ10+BT10</f>
        <v>1078574.6699999997</v>
      </c>
    </row>
    <row r="11" spans="2:76" ht="15">
      <c r="B11" s="13">
        <v>102</v>
      </c>
      <c r="C11" s="25" t="s">
        <v>92</v>
      </c>
      <c r="D11" s="88">
        <v>88600.2</v>
      </c>
      <c r="E11" s="89">
        <v>5441.94</v>
      </c>
      <c r="F11" s="90">
        <v>88133.48000000001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>
        <v>5688.39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88600.2</v>
      </c>
      <c r="BW11" s="77">
        <f t="shared" si="1"/>
        <v>5441.94</v>
      </c>
      <c r="BX11" s="79">
        <f t="shared" si="2"/>
        <v>93821.87000000001</v>
      </c>
    </row>
    <row r="12" spans="2:76" ht="15">
      <c r="B12" s="13">
        <v>103</v>
      </c>
      <c r="C12" s="25" t="s">
        <v>93</v>
      </c>
      <c r="D12" s="88">
        <v>800669.51</v>
      </c>
      <c r="E12" s="89">
        <v>8539.39</v>
      </c>
      <c r="F12" s="90">
        <v>739024.6</v>
      </c>
      <c r="G12" s="88"/>
      <c r="H12" s="89"/>
      <c r="I12" s="90"/>
      <c r="J12" s="97">
        <v>9072.140000000001</v>
      </c>
      <c r="K12" s="89">
        <v>0</v>
      </c>
      <c r="L12" s="101">
        <v>11407.83</v>
      </c>
      <c r="M12" s="91">
        <v>642177</v>
      </c>
      <c r="N12" s="89">
        <v>0</v>
      </c>
      <c r="O12" s="90">
        <v>612716.86</v>
      </c>
      <c r="P12" s="91">
        <v>138333.47999999998</v>
      </c>
      <c r="Q12" s="89">
        <v>0</v>
      </c>
      <c r="R12" s="90">
        <v>139485.98</v>
      </c>
      <c r="S12" s="91">
        <v>34721.83</v>
      </c>
      <c r="T12" s="89">
        <v>0</v>
      </c>
      <c r="U12" s="90">
        <v>37784.25</v>
      </c>
      <c r="V12" s="91">
        <v>1407.68</v>
      </c>
      <c r="W12" s="89">
        <v>0</v>
      </c>
      <c r="X12" s="90">
        <v>956.6800000000001</v>
      </c>
      <c r="Y12" s="91">
        <v>70432.64000000001</v>
      </c>
      <c r="Z12" s="89">
        <v>0</v>
      </c>
      <c r="AA12" s="90">
        <v>25807.999999999996</v>
      </c>
      <c r="AB12" s="91">
        <v>1062908.85</v>
      </c>
      <c r="AC12" s="89">
        <v>0</v>
      </c>
      <c r="AD12" s="90">
        <v>808520.21</v>
      </c>
      <c r="AE12" s="91">
        <v>552966.28</v>
      </c>
      <c r="AF12" s="89">
        <v>0</v>
      </c>
      <c r="AG12" s="90">
        <v>509013.68000000005</v>
      </c>
      <c r="AH12" s="91">
        <v>3936.9299999999994</v>
      </c>
      <c r="AI12" s="89">
        <v>0</v>
      </c>
      <c r="AJ12" s="90">
        <v>32923.119999999995</v>
      </c>
      <c r="AK12" s="91">
        <v>37846.44</v>
      </c>
      <c r="AL12" s="89">
        <v>0</v>
      </c>
      <c r="AM12" s="90">
        <v>36537.83</v>
      </c>
      <c r="AN12" s="91">
        <v>1000</v>
      </c>
      <c r="AO12" s="89">
        <v>0</v>
      </c>
      <c r="AP12" s="90">
        <v>0</v>
      </c>
      <c r="AQ12" s="91">
        <v>21840</v>
      </c>
      <c r="AR12" s="89">
        <v>0</v>
      </c>
      <c r="AS12" s="90">
        <v>22843.2</v>
      </c>
      <c r="AT12" s="91">
        <v>205300</v>
      </c>
      <c r="AU12" s="89">
        <v>0</v>
      </c>
      <c r="AV12" s="90">
        <v>157866.09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3582612.7800000003</v>
      </c>
      <c r="BW12" s="77">
        <f t="shared" si="1"/>
        <v>8539.39</v>
      </c>
      <c r="BX12" s="79">
        <f t="shared" si="2"/>
        <v>3134888.3300000005</v>
      </c>
    </row>
    <row r="13" spans="2:76" ht="15">
      <c r="B13" s="13">
        <v>104</v>
      </c>
      <c r="C13" s="25" t="s">
        <v>19</v>
      </c>
      <c r="D13" s="88">
        <v>29511.05</v>
      </c>
      <c r="E13" s="89">
        <v>0</v>
      </c>
      <c r="F13" s="90">
        <v>29161.05</v>
      </c>
      <c r="G13" s="88"/>
      <c r="H13" s="89"/>
      <c r="I13" s="90"/>
      <c r="J13" s="97"/>
      <c r="K13" s="89"/>
      <c r="L13" s="101"/>
      <c r="M13" s="91">
        <v>80224.87</v>
      </c>
      <c r="N13" s="89">
        <v>0</v>
      </c>
      <c r="O13" s="90">
        <v>51673.380000000005</v>
      </c>
      <c r="P13" s="91">
        <v>24750</v>
      </c>
      <c r="Q13" s="89">
        <v>0</v>
      </c>
      <c r="R13" s="90">
        <v>20560.96</v>
      </c>
      <c r="S13" s="91">
        <v>30550</v>
      </c>
      <c r="T13" s="89">
        <v>0</v>
      </c>
      <c r="U13" s="90">
        <v>68230</v>
      </c>
      <c r="V13" s="91">
        <v>7717</v>
      </c>
      <c r="W13" s="89">
        <v>0</v>
      </c>
      <c r="X13" s="90">
        <v>7717</v>
      </c>
      <c r="Y13" s="91">
        <v>4383.12</v>
      </c>
      <c r="Z13" s="89">
        <v>0</v>
      </c>
      <c r="AA13" s="90">
        <v>4383.12</v>
      </c>
      <c r="AB13" s="91">
        <v>107883.74</v>
      </c>
      <c r="AC13" s="89">
        <v>0</v>
      </c>
      <c r="AD13" s="90">
        <v>80056.23999999999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305133.21</v>
      </c>
      <c r="AL13" s="89">
        <v>0</v>
      </c>
      <c r="AM13" s="90">
        <v>278107.58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590152.99</v>
      </c>
      <c r="BW13" s="77">
        <f t="shared" si="1"/>
        <v>0</v>
      </c>
      <c r="BX13" s="79">
        <f t="shared" si="2"/>
        <v>539889.3300000001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26604.18</v>
      </c>
      <c r="E16" s="89">
        <v>0</v>
      </c>
      <c r="F16" s="90">
        <v>26604.18</v>
      </c>
      <c r="G16" s="88"/>
      <c r="H16" s="89"/>
      <c r="I16" s="90"/>
      <c r="J16" s="97"/>
      <c r="K16" s="89"/>
      <c r="L16" s="101"/>
      <c r="M16" s="91">
        <v>16954.609999999997</v>
      </c>
      <c r="N16" s="89">
        <v>0</v>
      </c>
      <c r="O16" s="90">
        <v>16632.239999999998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13868.54</v>
      </c>
      <c r="AC16" s="89">
        <v>0</v>
      </c>
      <c r="AD16" s="90">
        <v>13868.54</v>
      </c>
      <c r="AE16" s="97">
        <v>43520.049999999996</v>
      </c>
      <c r="AF16" s="89">
        <v>0</v>
      </c>
      <c r="AG16" s="101">
        <v>43520.049999999996</v>
      </c>
      <c r="AH16" s="97"/>
      <c r="AI16" s="89"/>
      <c r="AJ16" s="101"/>
      <c r="AK16" s="97">
        <v>5866.6</v>
      </c>
      <c r="AL16" s="89">
        <v>0</v>
      </c>
      <c r="AM16" s="101">
        <v>5866.6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0</v>
      </c>
      <c r="BA16" s="89">
        <v>0</v>
      </c>
      <c r="BB16" s="101">
        <v>0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106813.98</v>
      </c>
      <c r="BW16" s="77">
        <f t="shared" si="1"/>
        <v>0</v>
      </c>
      <c r="BX16" s="79">
        <f t="shared" si="2"/>
        <v>106491.61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31770.030000000002</v>
      </c>
      <c r="E18" s="89">
        <v>0</v>
      </c>
      <c r="F18" s="90">
        <v>31958.33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31770.030000000002</v>
      </c>
      <c r="BW18" s="77">
        <f t="shared" si="1"/>
        <v>0</v>
      </c>
      <c r="BX18" s="79">
        <f t="shared" si="2"/>
        <v>31958.33</v>
      </c>
    </row>
    <row r="19" spans="2:76" ht="15">
      <c r="B19" s="13">
        <v>110</v>
      </c>
      <c r="C19" s="25" t="s">
        <v>98</v>
      </c>
      <c r="D19" s="88">
        <v>115485.31</v>
      </c>
      <c r="E19" s="89">
        <v>0</v>
      </c>
      <c r="F19" s="90">
        <v>111919.62999999999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115485.31</v>
      </c>
      <c r="BW19" s="77">
        <f t="shared" si="1"/>
        <v>0</v>
      </c>
      <c r="BX19" s="79">
        <f t="shared" si="2"/>
        <v>111919.62999999999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1786413.47</v>
      </c>
      <c r="E20" s="78">
        <f t="shared" si="3"/>
        <v>119653.65999999999</v>
      </c>
      <c r="F20" s="79">
        <f t="shared" si="3"/>
        <v>1715793.2499999995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179248.88</v>
      </c>
      <c r="K20" s="78">
        <f t="shared" si="3"/>
        <v>11458.17</v>
      </c>
      <c r="L20" s="77">
        <f t="shared" si="3"/>
        <v>180919.86</v>
      </c>
      <c r="M20" s="98">
        <f t="shared" si="3"/>
        <v>739356.48</v>
      </c>
      <c r="N20" s="78">
        <f t="shared" si="3"/>
        <v>0</v>
      </c>
      <c r="O20" s="77">
        <f t="shared" si="3"/>
        <v>681022.48</v>
      </c>
      <c r="P20" s="98">
        <f t="shared" si="3"/>
        <v>163083.47999999998</v>
      </c>
      <c r="Q20" s="78">
        <f t="shared" si="3"/>
        <v>0</v>
      </c>
      <c r="R20" s="77">
        <f t="shared" si="3"/>
        <v>160046.94</v>
      </c>
      <c r="S20" s="98">
        <f t="shared" si="3"/>
        <v>65271.83</v>
      </c>
      <c r="T20" s="78">
        <f t="shared" si="3"/>
        <v>0</v>
      </c>
      <c r="U20" s="77">
        <f t="shared" si="3"/>
        <v>106014.25</v>
      </c>
      <c r="V20" s="98">
        <f t="shared" si="3"/>
        <v>9124.68</v>
      </c>
      <c r="W20" s="78">
        <f t="shared" si="3"/>
        <v>0</v>
      </c>
      <c r="X20" s="77">
        <f t="shared" si="3"/>
        <v>8673.68</v>
      </c>
      <c r="Y20" s="98">
        <f t="shared" si="3"/>
        <v>187671.03999999998</v>
      </c>
      <c r="Z20" s="78">
        <f t="shared" si="3"/>
        <v>13944.78</v>
      </c>
      <c r="AA20" s="77">
        <f t="shared" si="3"/>
        <v>143046.4</v>
      </c>
      <c r="AB20" s="98">
        <f t="shared" si="3"/>
        <v>1184661.1300000001</v>
      </c>
      <c r="AC20" s="78">
        <f t="shared" si="3"/>
        <v>0</v>
      </c>
      <c r="AD20" s="77">
        <f t="shared" si="3"/>
        <v>902444.99</v>
      </c>
      <c r="AE20" s="98">
        <f t="shared" si="3"/>
        <v>703701.7100000001</v>
      </c>
      <c r="AF20" s="78">
        <f t="shared" si="3"/>
        <v>10573.47</v>
      </c>
      <c r="AG20" s="77">
        <f t="shared" si="3"/>
        <v>659749.1100000001</v>
      </c>
      <c r="AH20" s="98">
        <f t="shared" si="3"/>
        <v>3936.9299999999994</v>
      </c>
      <c r="AI20" s="78">
        <f t="shared" si="3"/>
        <v>0</v>
      </c>
      <c r="AJ20" s="77">
        <f t="shared" si="3"/>
        <v>32923.119999999995</v>
      </c>
      <c r="AK20" s="98">
        <f t="shared" si="3"/>
        <v>348846.25</v>
      </c>
      <c r="AL20" s="78">
        <f t="shared" si="3"/>
        <v>0</v>
      </c>
      <c r="AM20" s="77">
        <f t="shared" si="3"/>
        <v>320512.01</v>
      </c>
      <c r="AN20" s="98">
        <f t="shared" si="3"/>
        <v>1000</v>
      </c>
      <c r="AO20" s="78">
        <f t="shared" si="3"/>
        <v>0</v>
      </c>
      <c r="AP20" s="77">
        <f t="shared" si="3"/>
        <v>0</v>
      </c>
      <c r="AQ20" s="98">
        <f t="shared" si="3"/>
        <v>21840</v>
      </c>
      <c r="AR20" s="78">
        <f t="shared" si="3"/>
        <v>0</v>
      </c>
      <c r="AS20" s="77">
        <f t="shared" si="3"/>
        <v>22843.2</v>
      </c>
      <c r="AT20" s="98">
        <f t="shared" si="3"/>
        <v>205300</v>
      </c>
      <c r="AU20" s="78">
        <f t="shared" si="3"/>
        <v>0</v>
      </c>
      <c r="AV20" s="77">
        <f t="shared" si="3"/>
        <v>163554.48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5599455.880000001</v>
      </c>
      <c r="BW20" s="77">
        <f>BW10+BW11+BW12+BW13+BW14+BW15+BW16+BW17+BW18+BW19</f>
        <v>155630.08000000002</v>
      </c>
      <c r="BX20" s="95">
        <f>BX10+BX11+BX12+BX13+BX14+BX15+BX16+BX17+BX18+BX19</f>
        <v>5097543.7700000005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96190.97</v>
      </c>
      <c r="E24" s="89">
        <v>26953.38</v>
      </c>
      <c r="F24" s="90">
        <v>200019.12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120536</v>
      </c>
      <c r="N24" s="89">
        <v>25376</v>
      </c>
      <c r="O24" s="101">
        <v>146802.85</v>
      </c>
      <c r="P24" s="97">
        <v>16891.83</v>
      </c>
      <c r="Q24" s="89">
        <v>466386.5</v>
      </c>
      <c r="R24" s="101">
        <v>29579.83</v>
      </c>
      <c r="S24" s="97">
        <v>11172.370000000003</v>
      </c>
      <c r="T24" s="89">
        <v>19999.64</v>
      </c>
      <c r="U24" s="101">
        <v>30204.37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257140.45</v>
      </c>
      <c r="AC24" s="89">
        <v>188263.62</v>
      </c>
      <c r="AD24" s="101">
        <v>255131.53999999998</v>
      </c>
      <c r="AE24" s="97">
        <v>261894</v>
      </c>
      <c r="AF24" s="89">
        <v>156975.86</v>
      </c>
      <c r="AG24" s="101">
        <v>305639.41</v>
      </c>
      <c r="AH24" s="97">
        <v>0</v>
      </c>
      <c r="AI24" s="89">
        <v>0</v>
      </c>
      <c r="AJ24" s="101">
        <v>0</v>
      </c>
      <c r="AK24" s="97">
        <v>94823.01999999999</v>
      </c>
      <c r="AL24" s="89">
        <v>25762.519999999997</v>
      </c>
      <c r="AM24" s="101">
        <v>114292.22</v>
      </c>
      <c r="AN24" s="97"/>
      <c r="AO24" s="89"/>
      <c r="AP24" s="101"/>
      <c r="AQ24" s="97">
        <v>74593.87</v>
      </c>
      <c r="AR24" s="89">
        <v>36146.21</v>
      </c>
      <c r="AS24" s="101">
        <v>136722.97</v>
      </c>
      <c r="AT24" s="97"/>
      <c r="AU24" s="89"/>
      <c r="AV24" s="101"/>
      <c r="AW24" s="97"/>
      <c r="AX24" s="89"/>
      <c r="AY24" s="101"/>
      <c r="AZ24" s="97">
        <v>111076.68</v>
      </c>
      <c r="BA24" s="89">
        <v>143522.32</v>
      </c>
      <c r="BB24" s="101">
        <v>13748.43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1044319.19</v>
      </c>
      <c r="BW24" s="77">
        <f t="shared" si="4"/>
        <v>1089386.05</v>
      </c>
      <c r="BX24" s="79">
        <f t="shared" si="4"/>
        <v>1232140.7399999998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30926.15</v>
      </c>
      <c r="AR25" s="89">
        <v>0</v>
      </c>
      <c r="AS25" s="101">
        <v>30926.149999999998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30926.15</v>
      </c>
      <c r="BW25" s="77">
        <f t="shared" si="4"/>
        <v>0</v>
      </c>
      <c r="BX25" s="79">
        <f t="shared" si="4"/>
        <v>30926.149999999998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22591.96</v>
      </c>
      <c r="AR27" s="89">
        <v>0</v>
      </c>
      <c r="AS27" s="101">
        <v>22591.96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22591.96</v>
      </c>
      <c r="BW27" s="77">
        <f t="shared" si="4"/>
        <v>0</v>
      </c>
      <c r="BX27" s="79">
        <f t="shared" si="4"/>
        <v>22591.96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96190.97</v>
      </c>
      <c r="E28" s="78">
        <f t="shared" si="5"/>
        <v>26953.38</v>
      </c>
      <c r="F28" s="79">
        <f t="shared" si="5"/>
        <v>200019.12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120536</v>
      </c>
      <c r="N28" s="78">
        <f t="shared" si="5"/>
        <v>25376</v>
      </c>
      <c r="O28" s="77">
        <f t="shared" si="5"/>
        <v>146802.85</v>
      </c>
      <c r="P28" s="98">
        <f t="shared" si="5"/>
        <v>16891.83</v>
      </c>
      <c r="Q28" s="78">
        <f t="shared" si="5"/>
        <v>466386.5</v>
      </c>
      <c r="R28" s="77">
        <f t="shared" si="5"/>
        <v>29579.83</v>
      </c>
      <c r="S28" s="98">
        <f t="shared" si="5"/>
        <v>11172.370000000003</v>
      </c>
      <c r="T28" s="78">
        <f t="shared" si="5"/>
        <v>19999.64</v>
      </c>
      <c r="U28" s="77">
        <f t="shared" si="5"/>
        <v>30204.37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257140.45</v>
      </c>
      <c r="AC28" s="78">
        <f t="shared" si="5"/>
        <v>188263.62</v>
      </c>
      <c r="AD28" s="77">
        <f t="shared" si="5"/>
        <v>255131.53999999998</v>
      </c>
      <c r="AE28" s="98">
        <f t="shared" si="5"/>
        <v>261894</v>
      </c>
      <c r="AF28" s="78">
        <f t="shared" si="5"/>
        <v>156975.86</v>
      </c>
      <c r="AG28" s="77">
        <f t="shared" si="5"/>
        <v>305639.41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94823.01999999999</v>
      </c>
      <c r="AL28" s="78">
        <f t="shared" si="6"/>
        <v>25762.519999999997</v>
      </c>
      <c r="AM28" s="77">
        <f t="shared" si="6"/>
        <v>114292.22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128111.97999999998</v>
      </c>
      <c r="AR28" s="78">
        <f t="shared" si="6"/>
        <v>36146.21</v>
      </c>
      <c r="AS28" s="77">
        <f t="shared" si="6"/>
        <v>190241.08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111076.68</v>
      </c>
      <c r="BA28" s="78">
        <f t="shared" si="6"/>
        <v>143522.32</v>
      </c>
      <c r="BB28" s="77">
        <f t="shared" si="6"/>
        <v>13748.43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1097837.2999999998</v>
      </c>
      <c r="BW28" s="77">
        <f>BW23+BW24+BW25+BW26+BW27</f>
        <v>1089386.05</v>
      </c>
      <c r="BX28" s="95">
        <f>BX23+BX24+BX25+BX26+BX27</f>
        <v>1285658.8499999996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75282.3</v>
      </c>
      <c r="G33" s="88"/>
      <c r="H33" s="89"/>
      <c r="I33" s="90"/>
      <c r="J33" s="97"/>
      <c r="K33" s="89"/>
      <c r="L33" s="101"/>
      <c r="M33" s="97">
        <v>122000</v>
      </c>
      <c r="N33" s="89">
        <v>0</v>
      </c>
      <c r="O33" s="101">
        <v>122000</v>
      </c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117319</v>
      </c>
      <c r="BA33" s="89">
        <v>0</v>
      </c>
      <c r="BB33" s="101">
        <v>117319</v>
      </c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239319</v>
      </c>
      <c r="BW33" s="77">
        <f t="shared" si="7"/>
        <v>0</v>
      </c>
      <c r="BX33" s="79">
        <f t="shared" si="7"/>
        <v>314601.3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75282.3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122000</v>
      </c>
      <c r="N35" s="78">
        <f t="shared" si="8"/>
        <v>0</v>
      </c>
      <c r="O35" s="77">
        <f t="shared" si="8"/>
        <v>122000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117319</v>
      </c>
      <c r="BA35" s="78">
        <f t="shared" si="9"/>
        <v>0</v>
      </c>
      <c r="BB35" s="77">
        <f t="shared" si="9"/>
        <v>117319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239319</v>
      </c>
      <c r="BW35" s="77">
        <f>BW31+BW32+BW33+BW34</f>
        <v>0</v>
      </c>
      <c r="BX35" s="95">
        <f>BX31+BX32+BX33+BX34</f>
        <v>314601.3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15040.05</v>
      </c>
      <c r="BM39" s="89">
        <v>0</v>
      </c>
      <c r="BN39" s="101">
        <v>15040.05</v>
      </c>
      <c r="BO39" s="97"/>
      <c r="BP39" s="89"/>
      <c r="BQ39" s="101"/>
      <c r="BR39" s="97"/>
      <c r="BS39" s="89"/>
      <c r="BT39" s="101"/>
      <c r="BU39" s="76"/>
      <c r="BV39" s="85">
        <f t="shared" si="10"/>
        <v>15040.05</v>
      </c>
      <c r="BW39" s="77">
        <f t="shared" si="10"/>
        <v>0</v>
      </c>
      <c r="BX39" s="79">
        <f t="shared" si="10"/>
        <v>15040.05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177415.26</v>
      </c>
      <c r="BM40" s="89">
        <v>0</v>
      </c>
      <c r="BN40" s="101">
        <v>172762.95</v>
      </c>
      <c r="BO40" s="97"/>
      <c r="BP40" s="89"/>
      <c r="BQ40" s="101"/>
      <c r="BR40" s="97"/>
      <c r="BS40" s="89"/>
      <c r="BT40" s="101"/>
      <c r="BU40" s="76"/>
      <c r="BV40" s="85">
        <f t="shared" si="10"/>
        <v>177415.26</v>
      </c>
      <c r="BW40" s="77">
        <f t="shared" si="10"/>
        <v>0</v>
      </c>
      <c r="BX40" s="79">
        <f t="shared" si="10"/>
        <v>172762.95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192455.31</v>
      </c>
      <c r="BM42" s="78">
        <f t="shared" si="12"/>
        <v>0</v>
      </c>
      <c r="BN42" s="77">
        <f t="shared" si="12"/>
        <v>187803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192455.31</v>
      </c>
      <c r="BW42" s="77">
        <f>BW38+BW39+BW40+BW41</f>
        <v>0</v>
      </c>
      <c r="BX42" s="95">
        <f>BX38+BX39+BX40+BX41</f>
        <v>187803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729876.44</v>
      </c>
      <c r="BS49" s="89">
        <v>0</v>
      </c>
      <c r="BT49" s="101">
        <v>732508.02</v>
      </c>
      <c r="BU49" s="76"/>
      <c r="BV49" s="85">
        <f aca="true" t="shared" si="15" ref="BV49:BX50">D49+G49+J49+M49+P49+S49+V49+Y49+AB49+AE49+AH49+AK49+AN49+AQ49+AT49+AW49+AZ49+BC49+BF49+BI49+BL49+BO49+BR49</f>
        <v>729876.44</v>
      </c>
      <c r="BW49" s="77">
        <f t="shared" si="15"/>
        <v>0</v>
      </c>
      <c r="BX49" s="79">
        <f t="shared" si="15"/>
        <v>732508.02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4679.44</v>
      </c>
      <c r="BS50" s="89">
        <v>0</v>
      </c>
      <c r="BT50" s="101">
        <v>2903.2799999999997</v>
      </c>
      <c r="BU50" s="76"/>
      <c r="BV50" s="85">
        <f t="shared" si="15"/>
        <v>4679.44</v>
      </c>
      <c r="BW50" s="77">
        <f t="shared" si="15"/>
        <v>0</v>
      </c>
      <c r="BX50" s="79">
        <f t="shared" si="15"/>
        <v>2903.2799999999997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734555.8799999999</v>
      </c>
      <c r="BS51" s="78">
        <f>BS49+BS50</f>
        <v>0</v>
      </c>
      <c r="BT51" s="77">
        <f>BT49+BT50</f>
        <v>735411.3</v>
      </c>
      <c r="BU51" s="85"/>
      <c r="BV51" s="85">
        <f>BV49+BV50</f>
        <v>734555.8799999999</v>
      </c>
      <c r="BW51" s="77">
        <f>BW49+BW50</f>
        <v>0</v>
      </c>
      <c r="BX51" s="95">
        <f>BX49+BX50</f>
        <v>735411.3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1882604.44</v>
      </c>
      <c r="E53" s="86">
        <f t="shared" si="18"/>
        <v>146607.03999999998</v>
      </c>
      <c r="F53" s="86">
        <f t="shared" si="18"/>
        <v>1991094.6699999997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179248.88</v>
      </c>
      <c r="K53" s="86">
        <f t="shared" si="18"/>
        <v>11458.17</v>
      </c>
      <c r="L53" s="86">
        <f t="shared" si="18"/>
        <v>180919.86</v>
      </c>
      <c r="M53" s="86">
        <f t="shared" si="18"/>
        <v>981892.48</v>
      </c>
      <c r="N53" s="86">
        <f t="shared" si="18"/>
        <v>25376</v>
      </c>
      <c r="O53" s="86">
        <f t="shared" si="18"/>
        <v>949825.33</v>
      </c>
      <c r="P53" s="86">
        <f t="shared" si="18"/>
        <v>179975.31</v>
      </c>
      <c r="Q53" s="86">
        <f t="shared" si="18"/>
        <v>466386.5</v>
      </c>
      <c r="R53" s="86">
        <f t="shared" si="18"/>
        <v>189626.77000000002</v>
      </c>
      <c r="S53" s="86">
        <f t="shared" si="18"/>
        <v>76444.20000000001</v>
      </c>
      <c r="T53" s="86">
        <f t="shared" si="18"/>
        <v>19999.64</v>
      </c>
      <c r="U53" s="86">
        <f t="shared" si="18"/>
        <v>136218.62</v>
      </c>
      <c r="V53" s="86">
        <f t="shared" si="18"/>
        <v>9124.68</v>
      </c>
      <c r="W53" s="86">
        <f t="shared" si="18"/>
        <v>0</v>
      </c>
      <c r="X53" s="86">
        <f t="shared" si="18"/>
        <v>8673.68</v>
      </c>
      <c r="Y53" s="86">
        <f t="shared" si="18"/>
        <v>187671.03999999998</v>
      </c>
      <c r="Z53" s="86">
        <f t="shared" si="18"/>
        <v>13944.78</v>
      </c>
      <c r="AA53" s="86">
        <f t="shared" si="18"/>
        <v>143046.4</v>
      </c>
      <c r="AB53" s="86">
        <f t="shared" si="18"/>
        <v>1441801.58</v>
      </c>
      <c r="AC53" s="86">
        <f t="shared" si="18"/>
        <v>188263.62</v>
      </c>
      <c r="AD53" s="86">
        <f t="shared" si="18"/>
        <v>1157576.53</v>
      </c>
      <c r="AE53" s="86">
        <f t="shared" si="18"/>
        <v>965595.7100000001</v>
      </c>
      <c r="AF53" s="86">
        <f t="shared" si="18"/>
        <v>167549.33</v>
      </c>
      <c r="AG53" s="86">
        <f t="shared" si="18"/>
        <v>965388.52</v>
      </c>
      <c r="AH53" s="86">
        <f t="shared" si="18"/>
        <v>3936.9299999999994</v>
      </c>
      <c r="AI53" s="86">
        <f t="shared" si="18"/>
        <v>0</v>
      </c>
      <c r="AJ53" s="86">
        <f aca="true" t="shared" si="19" ref="AJ53:BT53">AJ20+AJ28+AJ35+AJ42+AJ46+AJ51</f>
        <v>32923.119999999995</v>
      </c>
      <c r="AK53" s="86">
        <f t="shared" si="19"/>
        <v>443669.27</v>
      </c>
      <c r="AL53" s="86">
        <f t="shared" si="19"/>
        <v>25762.519999999997</v>
      </c>
      <c r="AM53" s="86">
        <f t="shared" si="19"/>
        <v>434804.23</v>
      </c>
      <c r="AN53" s="86">
        <f t="shared" si="19"/>
        <v>1000</v>
      </c>
      <c r="AO53" s="86">
        <f t="shared" si="19"/>
        <v>0</v>
      </c>
      <c r="AP53" s="86">
        <f t="shared" si="19"/>
        <v>0</v>
      </c>
      <c r="AQ53" s="86">
        <f t="shared" si="19"/>
        <v>149951.97999999998</v>
      </c>
      <c r="AR53" s="86">
        <f t="shared" si="19"/>
        <v>36146.21</v>
      </c>
      <c r="AS53" s="86">
        <f t="shared" si="19"/>
        <v>213084.28</v>
      </c>
      <c r="AT53" s="86">
        <f t="shared" si="19"/>
        <v>205300</v>
      </c>
      <c r="AU53" s="86">
        <f t="shared" si="19"/>
        <v>0</v>
      </c>
      <c r="AV53" s="86">
        <f t="shared" si="19"/>
        <v>163554.48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228395.68</v>
      </c>
      <c r="BA53" s="86">
        <f t="shared" si="19"/>
        <v>143522.32</v>
      </c>
      <c r="BB53" s="86">
        <f t="shared" si="19"/>
        <v>131067.43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192455.31</v>
      </c>
      <c r="BM53" s="86">
        <f t="shared" si="19"/>
        <v>0</v>
      </c>
      <c r="BN53" s="86">
        <f t="shared" si="19"/>
        <v>187803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734555.8799999999</v>
      </c>
      <c r="BS53" s="86">
        <f t="shared" si="19"/>
        <v>0</v>
      </c>
      <c r="BT53" s="86">
        <f t="shared" si="19"/>
        <v>735411.3</v>
      </c>
      <c r="BU53" s="86">
        <f>BU8</f>
        <v>0</v>
      </c>
      <c r="BV53" s="102">
        <f>BV8+BV20+BV28+BV35+BV42+BV46+BV51</f>
        <v>7863623.37</v>
      </c>
      <c r="BW53" s="87">
        <f>BW20+BW28+BW35+BW42+BW46+BW51</f>
        <v>1245016.1300000001</v>
      </c>
      <c r="BX53" s="87">
        <f>BX20+BX28+BX35+BX42+BX46+BX51</f>
        <v>7621018.22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633037.360000001</v>
      </c>
      <c r="BW54" s="93"/>
      <c r="BX54" s="94">
        <f>IF((Spese_Rendiconto_2022!BX53-Entrate_Rendiconto_2022!E58)&lt;0,Entrate_Rendiconto_2022!E58-Spese_Rendiconto_2022!BX53,0)</f>
        <v>2953210.909999999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2023-05-31T14:20:06Z</dcterms:modified>
  <cp:category/>
  <cp:version/>
  <cp:contentType/>
  <cp:contentStatus/>
</cp:coreProperties>
</file>