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<sst xmlns="http://schemas.openxmlformats.org/spreadsheetml/2006/main" count="870" uniqueCount="149">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</sst>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18851.54</v>
      </c>
      <c r="E5" s="38"/>
    </row>
    <row r="6" spans="2:5" ht="14.25">
      <c r="B6" s="8"/>
      <c r="C6" s="5" t="s">
        <v>5</v>
      </c>
      <c r="D6" s="39">
        <v>55967.77</v>
      </c>
      <c r="E6" s="40"/>
    </row>
    <row r="7" spans="2:5" ht="14.25">
      <c r="B7" s="8"/>
      <c r="C7" s="5" t="s">
        <v>6</v>
      </c>
      <c r="D7" s="39">
        <v>57469</v>
      </c>
      <c r="E7" s="40"/>
    </row>
    <row r="8" spans="2:5" ht="15" thickBot="1">
      <c r="B8" s="9"/>
      <c r="C8" s="6" t="s">
        <v>7</v>
      </c>
      <c r="D8" s="41"/>
      <c r="E8" s="42">
        <v>611267.72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753700.9799999997</v>
      </c>
      <c r="E10" s="45">
        <v>733640.3899999999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>
        <v>1105.43</v>
      </c>
      <c r="E13" s="45">
        <v>1105.43</v>
      </c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754806.4099999998</v>
      </c>
      <c r="E16" s="51">
        <f>E10+E11+E12+E13+E14+E15</f>
        <v>734745.82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1612528.8299999998</v>
      </c>
      <c r="E18" s="45">
        <v>1884428.9400000002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>
        <v>700</v>
      </c>
      <c r="E20" s="59">
        <v>700</v>
      </c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1613228.8299999998</v>
      </c>
      <c r="E23" s="51">
        <f>E18+E19+E20+E21+E22</f>
        <v>1885128.9400000002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357715.1</v>
      </c>
      <c r="E25" s="45">
        <v>360420.3199999999</v>
      </c>
    </row>
    <row r="26" spans="2:5" ht="14.25">
      <c r="B26" s="13">
        <v>30200</v>
      </c>
      <c r="C26" s="54" t="s">
        <v>28</v>
      </c>
      <c r="D26" s="39">
        <v>31409.350000000006</v>
      </c>
      <c r="E26" s="45">
        <v>8694.19</v>
      </c>
    </row>
    <row r="27" spans="2:5" ht="14.25">
      <c r="B27" s="13">
        <v>30300</v>
      </c>
      <c r="C27" s="54" t="s">
        <v>29</v>
      </c>
      <c r="D27" s="39">
        <v>49.24</v>
      </c>
      <c r="E27" s="45">
        <v>11.35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54883.99999999998</v>
      </c>
      <c r="E29" s="50">
        <v>53578.98999999998</v>
      </c>
    </row>
    <row r="30" spans="2:5" ht="15" thickBot="1">
      <c r="B30" s="16">
        <v>30000</v>
      </c>
      <c r="C30" s="15" t="s">
        <v>32</v>
      </c>
      <c r="D30" s="48">
        <f>D25+D26+D27+D28+D29</f>
        <v>444057.68999999994</v>
      </c>
      <c r="E30" s="51">
        <f>E25+E26+E27+E28+E29</f>
        <v>422704.84999999986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>
        <v>2062.92</v>
      </c>
      <c r="E32" s="45">
        <v>2062.92</v>
      </c>
    </row>
    <row r="33" spans="2:5" ht="14.25">
      <c r="B33" s="13">
        <v>40200</v>
      </c>
      <c r="C33" s="54" t="s">
        <v>36</v>
      </c>
      <c r="D33" s="61">
        <v>48728.35</v>
      </c>
      <c r="E33" s="59">
        <v>22500</v>
      </c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>
        <v>0</v>
      </c>
      <c r="E35" s="45">
        <v>0</v>
      </c>
    </row>
    <row r="36" spans="2:5" ht="14.25">
      <c r="B36" s="13">
        <v>40500</v>
      </c>
      <c r="C36" s="54" t="s">
        <v>39</v>
      </c>
      <c r="D36" s="49">
        <v>114932.89000000001</v>
      </c>
      <c r="E36" s="50">
        <v>50516.09999999999</v>
      </c>
    </row>
    <row r="37" spans="2:5" ht="15" thickBot="1">
      <c r="B37" s="16">
        <v>40000</v>
      </c>
      <c r="C37" s="15" t="s">
        <v>40</v>
      </c>
      <c r="D37" s="48">
        <f>D32+D33+D34+D35+D36</f>
        <v>165724.16</v>
      </c>
      <c r="E37" s="51">
        <f>E32+E33+E34+E35+E36</f>
        <v>75079.01999999999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273946.55</v>
      </c>
      <c r="E54" s="45">
        <v>265424.17999999993</v>
      </c>
    </row>
    <row r="55" spans="2:5" ht="14.25">
      <c r="B55" s="13">
        <v>90200</v>
      </c>
      <c r="C55" s="54" t="s">
        <v>62</v>
      </c>
      <c r="D55" s="61">
        <v>480.45</v>
      </c>
      <c r="E55" s="62">
        <v>480.45</v>
      </c>
    </row>
    <row r="56" spans="2:5" ht="15" thickBot="1">
      <c r="B56" s="16">
        <v>90000</v>
      </c>
      <c r="C56" s="15" t="s">
        <v>63</v>
      </c>
      <c r="D56" s="48">
        <f>D54+D55</f>
        <v>274427</v>
      </c>
      <c r="E56" s="51">
        <f>E54+E55</f>
        <v>265904.62999999995</v>
      </c>
    </row>
    <row r="57" spans="2:5" ht="15" thickBot="1" thickTop="1">
      <c r="B57" s="109" t="s">
        <v>64</v>
      </c>
      <c r="C57" s="110"/>
      <c r="D57" s="52">
        <f>D16+D23+D30+D37+D43+D49+D52+D56</f>
        <v>3252244.09</v>
      </c>
      <c r="E57" s="55">
        <f>E16+E23+E30+E37+E43+E49+E52+E56</f>
        <v>3383563.2600000002</v>
      </c>
    </row>
    <row r="58" spans="2:5" ht="15" thickBot="1" thickTop="1">
      <c r="B58" s="109" t="s">
        <v>65</v>
      </c>
      <c r="C58" s="110"/>
      <c r="D58" s="52">
        <f>D57+D5+D6+D7+D8</f>
        <v>3384532.4</v>
      </c>
      <c r="E58" s="55">
        <f>E57+E5+E6+E7+E8</f>
        <v>3994830.9800000004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370126.82999999996</v>
      </c>
      <c r="E10" s="89">
        <v>0</v>
      </c>
      <c r="F10" s="90">
        <v>365021.14</v>
      </c>
      <c r="G10" s="88"/>
      <c r="H10" s="89"/>
      <c r="I10" s="90"/>
      <c r="J10" s="97">
        <v>20391.449999999997</v>
      </c>
      <c r="K10" s="89">
        <v>0</v>
      </c>
      <c r="L10" s="101">
        <v>20391.449999999997</v>
      </c>
      <c r="M10" s="91">
        <v>17512.929999999993</v>
      </c>
      <c r="N10" s="89">
        <v>0</v>
      </c>
      <c r="O10" s="90">
        <v>17578.759999999995</v>
      </c>
      <c r="P10" s="91">
        <v>40251.08</v>
      </c>
      <c r="Q10" s="89">
        <v>0</v>
      </c>
      <c r="R10" s="90">
        <v>39818.880000000005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13951.86</v>
      </c>
      <c r="AC10" s="89">
        <v>0</v>
      </c>
      <c r="AD10" s="90">
        <v>13956.85</v>
      </c>
      <c r="AE10" s="91">
        <v>28942.629999999997</v>
      </c>
      <c r="AF10" s="89">
        <v>0</v>
      </c>
      <c r="AG10" s="90">
        <v>29627.33</v>
      </c>
      <c r="AH10" s="91"/>
      <c r="AI10" s="89"/>
      <c r="AJ10" s="90"/>
      <c r="AK10" s="91">
        <v>16843.809999999998</v>
      </c>
      <c r="AL10" s="89">
        <v>0</v>
      </c>
      <c r="AM10" s="90">
        <v>16939.849999999995</v>
      </c>
      <c r="AN10" s="91"/>
      <c r="AO10" s="89"/>
      <c r="AP10" s="90"/>
      <c r="AQ10" s="91">
        <v>7782.010000000001</v>
      </c>
      <c r="AR10" s="89">
        <v>0</v>
      </c>
      <c r="AS10" s="90">
        <v>7830.04</v>
      </c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515802.6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511164.3</v>
      </c>
    </row>
    <row r="11" spans="2:76" ht="14.25">
      <c r="B11" s="13">
        <v>102</v>
      </c>
      <c r="C11" s="25" t="s">
        <v>92</v>
      </c>
      <c r="D11" s="88">
        <v>26367.03</v>
      </c>
      <c r="E11" s="89">
        <v>0</v>
      </c>
      <c r="F11" s="90">
        <v>26832</v>
      </c>
      <c r="G11" s="88"/>
      <c r="H11" s="89"/>
      <c r="I11" s="90"/>
      <c r="J11" s="97">
        <v>1436.6399999999999</v>
      </c>
      <c r="K11" s="89">
        <v>0</v>
      </c>
      <c r="L11" s="101">
        <v>1546.51</v>
      </c>
      <c r="M11" s="91">
        <v>1802.6599999999999</v>
      </c>
      <c r="N11" s="89">
        <v>0</v>
      </c>
      <c r="O11" s="90">
        <v>2332.9399999999996</v>
      </c>
      <c r="P11" s="91">
        <v>3123.249999999998</v>
      </c>
      <c r="Q11" s="89">
        <v>0</v>
      </c>
      <c r="R11" s="90">
        <v>2824.0099999999984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1239.1999999999998</v>
      </c>
      <c r="AC11" s="89">
        <v>0</v>
      </c>
      <c r="AD11" s="90">
        <v>1355.25</v>
      </c>
      <c r="AE11" s="91">
        <v>2013.92</v>
      </c>
      <c r="AF11" s="89">
        <v>0</v>
      </c>
      <c r="AG11" s="90">
        <v>2323.77</v>
      </c>
      <c r="AH11" s="91"/>
      <c r="AI11" s="89"/>
      <c r="AJ11" s="90"/>
      <c r="AK11" s="91">
        <v>1062.4099999999999</v>
      </c>
      <c r="AL11" s="89">
        <v>0</v>
      </c>
      <c r="AM11" s="90">
        <v>1062.4099999999999</v>
      </c>
      <c r="AN11" s="91"/>
      <c r="AO11" s="89"/>
      <c r="AP11" s="90"/>
      <c r="AQ11" s="91">
        <v>531.24</v>
      </c>
      <c r="AR11" s="89">
        <v>0</v>
      </c>
      <c r="AS11" s="90">
        <v>531.24</v>
      </c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37576.349999999984</v>
      </c>
      <c r="BW11" s="77">
        <f t="shared" si="1"/>
        <v>0</v>
      </c>
      <c r="BX11" s="79">
        <f t="shared" si="2"/>
        <v>38808.12999999998</v>
      </c>
    </row>
    <row r="12" spans="2:76" ht="14.25">
      <c r="B12" s="13">
        <v>103</v>
      </c>
      <c r="C12" s="25" t="s">
        <v>93</v>
      </c>
      <c r="D12" s="88">
        <v>132821.66</v>
      </c>
      <c r="E12" s="89">
        <v>0</v>
      </c>
      <c r="F12" s="90">
        <v>151434.23</v>
      </c>
      <c r="G12" s="88"/>
      <c r="H12" s="89"/>
      <c r="I12" s="90"/>
      <c r="J12" s="97">
        <v>942.0799999999999</v>
      </c>
      <c r="K12" s="89">
        <v>0</v>
      </c>
      <c r="L12" s="101">
        <v>1953.1</v>
      </c>
      <c r="M12" s="91">
        <v>289640.1</v>
      </c>
      <c r="N12" s="89">
        <v>0</v>
      </c>
      <c r="O12" s="90">
        <v>261338.78999999998</v>
      </c>
      <c r="P12" s="91">
        <v>33710.93</v>
      </c>
      <c r="Q12" s="89">
        <v>0</v>
      </c>
      <c r="R12" s="90">
        <v>23161.319999999996</v>
      </c>
      <c r="S12" s="91">
        <v>7641.650000000001</v>
      </c>
      <c r="T12" s="89">
        <v>0</v>
      </c>
      <c r="U12" s="90">
        <v>7201.160000000001</v>
      </c>
      <c r="V12" s="91">
        <v>0</v>
      </c>
      <c r="W12" s="89">
        <v>0</v>
      </c>
      <c r="X12" s="90">
        <v>0</v>
      </c>
      <c r="Y12" s="91">
        <v>6780.8</v>
      </c>
      <c r="Z12" s="89">
        <v>1128</v>
      </c>
      <c r="AA12" s="90">
        <v>6780.8</v>
      </c>
      <c r="AB12" s="91">
        <v>325942.8</v>
      </c>
      <c r="AC12" s="89">
        <v>0</v>
      </c>
      <c r="AD12" s="90">
        <v>251896.12000000002</v>
      </c>
      <c r="AE12" s="91">
        <v>267001.71</v>
      </c>
      <c r="AF12" s="89">
        <v>13554.5</v>
      </c>
      <c r="AG12" s="90">
        <v>326847.55</v>
      </c>
      <c r="AH12" s="91">
        <v>363.76</v>
      </c>
      <c r="AI12" s="89">
        <v>0</v>
      </c>
      <c r="AJ12" s="90">
        <v>1252.03</v>
      </c>
      <c r="AK12" s="91">
        <v>5070.120000000001</v>
      </c>
      <c r="AL12" s="89">
        <v>0</v>
      </c>
      <c r="AM12" s="90">
        <v>5253.17</v>
      </c>
      <c r="AN12" s="91">
        <v>1396.31</v>
      </c>
      <c r="AO12" s="89">
        <v>0</v>
      </c>
      <c r="AP12" s="90">
        <v>2688.14</v>
      </c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1071311.9200000002</v>
      </c>
      <c r="BW12" s="77">
        <f t="shared" si="1"/>
        <v>14682.5</v>
      </c>
      <c r="BX12" s="79">
        <f t="shared" si="2"/>
        <v>1039806.4100000001</v>
      </c>
    </row>
    <row r="13" spans="2:76" ht="14.25">
      <c r="B13" s="13">
        <v>104</v>
      </c>
      <c r="C13" s="25" t="s">
        <v>19</v>
      </c>
      <c r="D13" s="88">
        <v>357561.2799999999</v>
      </c>
      <c r="E13" s="89">
        <v>0</v>
      </c>
      <c r="F13" s="90">
        <v>340895.03</v>
      </c>
      <c r="G13" s="88"/>
      <c r="H13" s="89"/>
      <c r="I13" s="90"/>
      <c r="J13" s="97">
        <v>20564.49</v>
      </c>
      <c r="K13" s="89">
        <v>0</v>
      </c>
      <c r="L13" s="101">
        <v>19615</v>
      </c>
      <c r="M13" s="91"/>
      <c r="N13" s="89"/>
      <c r="O13" s="90"/>
      <c r="P13" s="91">
        <v>12008</v>
      </c>
      <c r="Q13" s="89">
        <v>0</v>
      </c>
      <c r="R13" s="90">
        <v>15125</v>
      </c>
      <c r="S13" s="91">
        <v>500</v>
      </c>
      <c r="T13" s="89">
        <v>0</v>
      </c>
      <c r="U13" s="90">
        <v>1565.96</v>
      </c>
      <c r="V13" s="91">
        <v>0</v>
      </c>
      <c r="W13" s="89">
        <v>0</v>
      </c>
      <c r="X13" s="90">
        <v>0</v>
      </c>
      <c r="Y13" s="91"/>
      <c r="Z13" s="89"/>
      <c r="AA13" s="90"/>
      <c r="AB13" s="91">
        <v>535.06</v>
      </c>
      <c r="AC13" s="89">
        <v>0</v>
      </c>
      <c r="AD13" s="90">
        <v>457.06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240</v>
      </c>
      <c r="AL13" s="89">
        <v>0</v>
      </c>
      <c r="AM13" s="90">
        <v>2630.98</v>
      </c>
      <c r="AN13" s="91"/>
      <c r="AO13" s="89"/>
      <c r="AP13" s="90"/>
      <c r="AQ13" s="91">
        <v>10063.41</v>
      </c>
      <c r="AR13" s="89">
        <v>0</v>
      </c>
      <c r="AS13" s="90">
        <v>17341.21</v>
      </c>
      <c r="AT13" s="91"/>
      <c r="AU13" s="89"/>
      <c r="AV13" s="90"/>
      <c r="AW13" s="97">
        <v>0</v>
      </c>
      <c r="AX13" s="89">
        <v>0</v>
      </c>
      <c r="AY13" s="101">
        <v>0</v>
      </c>
      <c r="AZ13" s="91"/>
      <c r="BA13" s="89"/>
      <c r="BB13" s="90"/>
      <c r="BC13" s="97">
        <v>255392</v>
      </c>
      <c r="BD13" s="89">
        <v>0</v>
      </c>
      <c r="BE13" s="101">
        <v>451573.56000000006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656864.2399999999</v>
      </c>
      <c r="BW13" s="77">
        <f t="shared" si="1"/>
        <v>0</v>
      </c>
      <c r="BX13" s="79">
        <f t="shared" si="2"/>
        <v>849203.8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>
        <v>1895.12</v>
      </c>
      <c r="E16" s="89">
        <v>0</v>
      </c>
      <c r="F16" s="90">
        <v>1895.12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>
        <v>2593.11</v>
      </c>
      <c r="AC16" s="89">
        <v>0</v>
      </c>
      <c r="AD16" s="90">
        <v>2593.11</v>
      </c>
      <c r="AE16" s="97">
        <v>842.06</v>
      </c>
      <c r="AF16" s="89">
        <v>0</v>
      </c>
      <c r="AG16" s="101">
        <v>842.06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5330.289999999999</v>
      </c>
      <c r="BW16" s="77">
        <f t="shared" si="1"/>
        <v>0</v>
      </c>
      <c r="BX16" s="79">
        <f t="shared" si="2"/>
        <v>5330.289999999999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>
        <v>5966.75</v>
      </c>
      <c r="AF17" s="89">
        <v>0</v>
      </c>
      <c r="AG17" s="101">
        <v>6308.15</v>
      </c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5966.75</v>
      </c>
      <c r="BW17" s="77">
        <f t="shared" si="1"/>
        <v>0</v>
      </c>
      <c r="BX17" s="79">
        <f t="shared" si="2"/>
        <v>6308.15</v>
      </c>
    </row>
    <row r="18" spans="2:76" ht="14.25">
      <c r="B18" s="13">
        <v>109</v>
      </c>
      <c r="C18" s="25" t="s">
        <v>97</v>
      </c>
      <c r="D18" s="88">
        <v>5288.5</v>
      </c>
      <c r="E18" s="89">
        <v>0</v>
      </c>
      <c r="F18" s="90">
        <v>5498.7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5288.5</v>
      </c>
      <c r="BW18" s="77">
        <f t="shared" si="1"/>
        <v>0</v>
      </c>
      <c r="BX18" s="79">
        <f t="shared" si="2"/>
        <v>5498.7</v>
      </c>
    </row>
    <row r="19" spans="2:76" ht="14.25">
      <c r="B19" s="13">
        <v>110</v>
      </c>
      <c r="C19" s="25" t="s">
        <v>98</v>
      </c>
      <c r="D19" s="88">
        <v>36240</v>
      </c>
      <c r="E19" s="89">
        <v>0</v>
      </c>
      <c r="F19" s="90">
        <v>27106.49</v>
      </c>
      <c r="G19" s="88"/>
      <c r="H19" s="89"/>
      <c r="I19" s="90"/>
      <c r="J19" s="97">
        <v>390</v>
      </c>
      <c r="K19" s="89">
        <v>0</v>
      </c>
      <c r="L19" s="101">
        <v>390</v>
      </c>
      <c r="M19" s="97">
        <v>3515</v>
      </c>
      <c r="N19" s="89">
        <v>0</v>
      </c>
      <c r="O19" s="101">
        <v>3477.5099999999998</v>
      </c>
      <c r="P19" s="97">
        <v>822.87</v>
      </c>
      <c r="Q19" s="89">
        <v>0</v>
      </c>
      <c r="R19" s="101">
        <v>544.3199999999999</v>
      </c>
      <c r="S19" s="97">
        <v>280</v>
      </c>
      <c r="T19" s="89">
        <v>0</v>
      </c>
      <c r="U19" s="101">
        <v>274.56</v>
      </c>
      <c r="V19" s="97"/>
      <c r="W19" s="89"/>
      <c r="X19" s="101"/>
      <c r="Y19" s="97"/>
      <c r="Z19" s="89"/>
      <c r="AA19" s="101"/>
      <c r="AB19" s="97">
        <v>52</v>
      </c>
      <c r="AC19" s="89">
        <v>0</v>
      </c>
      <c r="AD19" s="101">
        <v>52</v>
      </c>
      <c r="AE19" s="97">
        <v>3580</v>
      </c>
      <c r="AF19" s="89">
        <v>0</v>
      </c>
      <c r="AG19" s="101">
        <v>2480.52</v>
      </c>
      <c r="AH19" s="97">
        <v>2508.2</v>
      </c>
      <c r="AI19" s="89">
        <v>0</v>
      </c>
      <c r="AJ19" s="101">
        <v>4555.36</v>
      </c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>
        <v>0</v>
      </c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47388.07</v>
      </c>
      <c r="BW19" s="77">
        <f t="shared" si="1"/>
        <v>0</v>
      </c>
      <c r="BX19" s="79">
        <f t="shared" si="2"/>
        <v>38880.76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930300.4199999999</v>
      </c>
      <c r="E20" s="78">
        <f t="shared" si="3"/>
        <v>0</v>
      </c>
      <c r="F20" s="79">
        <f t="shared" si="3"/>
        <v>918682.71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43724.66</v>
      </c>
      <c r="K20" s="78">
        <f t="shared" si="3"/>
        <v>0</v>
      </c>
      <c r="L20" s="77">
        <f t="shared" si="3"/>
        <v>43896.06</v>
      </c>
      <c r="M20" s="98">
        <f t="shared" si="3"/>
        <v>312470.68999999994</v>
      </c>
      <c r="N20" s="78">
        <f t="shared" si="3"/>
        <v>0</v>
      </c>
      <c r="O20" s="77">
        <f t="shared" si="3"/>
        <v>284728</v>
      </c>
      <c r="P20" s="98">
        <f t="shared" si="3"/>
        <v>89916.13</v>
      </c>
      <c r="Q20" s="78">
        <f t="shared" si="3"/>
        <v>0</v>
      </c>
      <c r="R20" s="77">
        <f t="shared" si="3"/>
        <v>81473.53</v>
      </c>
      <c r="S20" s="98">
        <f t="shared" si="3"/>
        <v>8421.650000000001</v>
      </c>
      <c r="T20" s="78">
        <f t="shared" si="3"/>
        <v>0</v>
      </c>
      <c r="U20" s="77">
        <f t="shared" si="3"/>
        <v>9041.68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6780.8</v>
      </c>
      <c r="Z20" s="78">
        <f t="shared" si="3"/>
        <v>1128</v>
      </c>
      <c r="AA20" s="77">
        <f t="shared" si="3"/>
        <v>6780.8</v>
      </c>
      <c r="AB20" s="98">
        <f t="shared" si="3"/>
        <v>344314.02999999997</v>
      </c>
      <c r="AC20" s="78">
        <f t="shared" si="3"/>
        <v>0</v>
      </c>
      <c r="AD20" s="77">
        <f t="shared" si="3"/>
        <v>270310.39</v>
      </c>
      <c r="AE20" s="98">
        <f t="shared" si="3"/>
        <v>308347.07</v>
      </c>
      <c r="AF20" s="78">
        <f t="shared" si="3"/>
        <v>13554.5</v>
      </c>
      <c r="AG20" s="77">
        <f t="shared" si="3"/>
        <v>368429.38</v>
      </c>
      <c r="AH20" s="98">
        <f t="shared" si="3"/>
        <v>2871.96</v>
      </c>
      <c r="AI20" s="78">
        <f t="shared" si="3"/>
        <v>0</v>
      </c>
      <c r="AJ20" s="77">
        <f t="shared" si="3"/>
        <v>5807.389999999999</v>
      </c>
      <c r="AK20" s="98">
        <f t="shared" si="3"/>
        <v>23216.339999999997</v>
      </c>
      <c r="AL20" s="78">
        <f t="shared" si="3"/>
        <v>0</v>
      </c>
      <c r="AM20" s="77">
        <f t="shared" si="3"/>
        <v>25886.409999999993</v>
      </c>
      <c r="AN20" s="98">
        <f t="shared" si="3"/>
        <v>1396.31</v>
      </c>
      <c r="AO20" s="78">
        <f t="shared" si="3"/>
        <v>0</v>
      </c>
      <c r="AP20" s="77">
        <f t="shared" si="3"/>
        <v>2688.14</v>
      </c>
      <c r="AQ20" s="98">
        <f t="shared" si="3"/>
        <v>18376.660000000003</v>
      </c>
      <c r="AR20" s="78">
        <f t="shared" si="3"/>
        <v>0</v>
      </c>
      <c r="AS20" s="77">
        <f t="shared" si="3"/>
        <v>25702.489999999998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255392</v>
      </c>
      <c r="BD20" s="78">
        <f t="shared" si="3"/>
        <v>0</v>
      </c>
      <c r="BE20" s="77">
        <f t="shared" si="3"/>
        <v>451573.56000000006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2345528.7199999997</v>
      </c>
      <c r="BW20" s="77">
        <f>BW10+BW11+BW12+BW13+BW14+BW15+BW16+BW17+BW18+BW19</f>
        <v>14682.5</v>
      </c>
      <c r="BX20" s="95">
        <f>BX10+BX11+BX12+BX13+BX14+BX15+BX16+BX17+BX18+BX19</f>
        <v>2495000.54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14784.93</v>
      </c>
      <c r="E24" s="89">
        <v>0</v>
      </c>
      <c r="F24" s="90">
        <v>4390.52</v>
      </c>
      <c r="G24" s="88"/>
      <c r="H24" s="89"/>
      <c r="I24" s="90"/>
      <c r="J24" s="97"/>
      <c r="K24" s="89"/>
      <c r="L24" s="101"/>
      <c r="M24" s="97">
        <v>31712.77</v>
      </c>
      <c r="N24" s="89">
        <v>0</v>
      </c>
      <c r="O24" s="101">
        <v>28729.78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52566.29</v>
      </c>
      <c r="V24" s="97"/>
      <c r="W24" s="89"/>
      <c r="X24" s="101"/>
      <c r="Y24" s="97"/>
      <c r="Z24" s="89"/>
      <c r="AA24" s="101"/>
      <c r="AB24" s="97">
        <v>34148.090000000004</v>
      </c>
      <c r="AC24" s="89">
        <v>0</v>
      </c>
      <c r="AD24" s="101">
        <v>27189.59</v>
      </c>
      <c r="AE24" s="97">
        <v>63036.439999999995</v>
      </c>
      <c r="AF24" s="89">
        <v>0</v>
      </c>
      <c r="AG24" s="101">
        <v>62037.53</v>
      </c>
      <c r="AH24" s="97">
        <v>0</v>
      </c>
      <c r="AI24" s="89">
        <v>3166.92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143682.23</v>
      </c>
      <c r="BW24" s="77">
        <f t="shared" si="4"/>
        <v>3166.92</v>
      </c>
      <c r="BX24" s="79">
        <f t="shared" si="4"/>
        <v>174913.71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24983.85</v>
      </c>
      <c r="AC25" s="89">
        <v>0</v>
      </c>
      <c r="AD25" s="101">
        <v>48960.479999999996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>
        <v>5351.46</v>
      </c>
      <c r="BD25" s="89">
        <v>0</v>
      </c>
      <c r="BE25" s="101">
        <v>5351.46</v>
      </c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30335.309999999998</v>
      </c>
      <c r="BW25" s="77">
        <f t="shared" si="4"/>
        <v>0</v>
      </c>
      <c r="BX25" s="79">
        <f t="shared" si="4"/>
        <v>54311.939999999995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8000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8000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14784.93</v>
      </c>
      <c r="E28" s="78">
        <f t="shared" si="5"/>
        <v>0</v>
      </c>
      <c r="F28" s="79">
        <f t="shared" si="5"/>
        <v>4390.52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31712.77</v>
      </c>
      <c r="N28" s="78">
        <f t="shared" si="5"/>
        <v>0</v>
      </c>
      <c r="O28" s="77">
        <f t="shared" si="5"/>
        <v>28729.78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52566.29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67131.94</v>
      </c>
      <c r="AC28" s="78">
        <f t="shared" si="5"/>
        <v>0</v>
      </c>
      <c r="AD28" s="77">
        <f t="shared" si="5"/>
        <v>76150.06999999999</v>
      </c>
      <c r="AE28" s="98">
        <f t="shared" si="5"/>
        <v>63036.439999999995</v>
      </c>
      <c r="AF28" s="78">
        <f t="shared" si="5"/>
        <v>0</v>
      </c>
      <c r="AG28" s="77">
        <f t="shared" si="5"/>
        <v>62037.53</v>
      </c>
      <c r="AH28" s="98">
        <f t="shared" si="5"/>
        <v>0</v>
      </c>
      <c r="AI28" s="78">
        <f t="shared" si="5"/>
        <v>3166.92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5351.46</v>
      </c>
      <c r="BD28" s="78">
        <f t="shared" si="6"/>
        <v>0</v>
      </c>
      <c r="BE28" s="77">
        <f t="shared" si="6"/>
        <v>5351.46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182017.54</v>
      </c>
      <c r="BW28" s="77">
        <f>BW23+BW24+BW25+BW26+BW27</f>
        <v>3166.92</v>
      </c>
      <c r="BX28" s="95">
        <f>BX23+BX24+BX25+BX26+BX27</f>
        <v>229225.65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79187.82999999999</v>
      </c>
      <c r="BM40" s="89">
        <v>0</v>
      </c>
      <c r="BN40" s="101">
        <v>79187.82999999999</v>
      </c>
      <c r="BO40" s="97"/>
      <c r="BP40" s="89"/>
      <c r="BQ40" s="101"/>
      <c r="BR40" s="97"/>
      <c r="BS40" s="89"/>
      <c r="BT40" s="101"/>
      <c r="BU40" s="76"/>
      <c r="BV40" s="85">
        <f t="shared" si="10"/>
        <v>79187.82999999999</v>
      </c>
      <c r="BW40" s="77">
        <f t="shared" si="10"/>
        <v>0</v>
      </c>
      <c r="BX40" s="79">
        <f t="shared" si="10"/>
        <v>79187.82999999999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79187.82999999999</v>
      </c>
      <c r="BM42" s="78">
        <f t="shared" si="12"/>
        <v>0</v>
      </c>
      <c r="BN42" s="77">
        <f t="shared" si="12"/>
        <v>79187.82999999999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79187.82999999999</v>
      </c>
      <c r="BW42" s="77">
        <f>BW38+BW39+BW40+BW41</f>
        <v>0</v>
      </c>
      <c r="BX42" s="95">
        <f>BX38+BX39+BX40+BX41</f>
        <v>79187.82999999999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262625.22</v>
      </c>
      <c r="BS49" s="89">
        <v>0</v>
      </c>
      <c r="BT49" s="101">
        <v>249007.55000000002</v>
      </c>
      <c r="BU49" s="76"/>
      <c r="BV49" s="85">
        <f aca="true" t="shared" si="15" ref="BV49:BX50">D49+G49+J49+M49+P49+S49+V49+Y49+AB49+AE49+AH49+AK49+AN49+AQ49+AT49+AW49+AZ49+BC49+BF49+BI49+BL49+BO49+BR49</f>
        <v>262625.22</v>
      </c>
      <c r="BW49" s="77">
        <f t="shared" si="15"/>
        <v>0</v>
      </c>
      <c r="BX49" s="79">
        <f t="shared" si="15"/>
        <v>249007.55000000002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11801.68</v>
      </c>
      <c r="BS50" s="89">
        <v>0</v>
      </c>
      <c r="BT50" s="101">
        <v>6914.399999999999</v>
      </c>
      <c r="BU50" s="76"/>
      <c r="BV50" s="85">
        <f t="shared" si="15"/>
        <v>11801.68</v>
      </c>
      <c r="BW50" s="77">
        <f t="shared" si="15"/>
        <v>0</v>
      </c>
      <c r="BX50" s="79">
        <f t="shared" si="15"/>
        <v>6914.399999999999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274426.89999999997</v>
      </c>
      <c r="BS51" s="78">
        <f>BS49+BS50</f>
        <v>0</v>
      </c>
      <c r="BT51" s="77">
        <f>BT49+BT50</f>
        <v>255921.95</v>
      </c>
      <c r="BU51" s="85"/>
      <c r="BV51" s="85">
        <f>BV49+BV50</f>
        <v>274426.89999999997</v>
      </c>
      <c r="BW51" s="77">
        <f>BW49+BW50</f>
        <v>0</v>
      </c>
      <c r="BX51" s="95">
        <f>BX49+BX50</f>
        <v>255921.95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945085.35</v>
      </c>
      <c r="E53" s="86">
        <f t="shared" si="18"/>
        <v>0</v>
      </c>
      <c r="F53" s="86">
        <f t="shared" si="18"/>
        <v>923073.23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43724.66</v>
      </c>
      <c r="K53" s="86">
        <f t="shared" si="18"/>
        <v>0</v>
      </c>
      <c r="L53" s="86">
        <f t="shared" si="18"/>
        <v>43896.06</v>
      </c>
      <c r="M53" s="86">
        <f t="shared" si="18"/>
        <v>344183.45999999996</v>
      </c>
      <c r="N53" s="86">
        <f t="shared" si="18"/>
        <v>0</v>
      </c>
      <c r="O53" s="86">
        <f t="shared" si="18"/>
        <v>313457.78</v>
      </c>
      <c r="P53" s="86">
        <f t="shared" si="18"/>
        <v>89916.13</v>
      </c>
      <c r="Q53" s="86">
        <f t="shared" si="18"/>
        <v>0</v>
      </c>
      <c r="R53" s="86">
        <f t="shared" si="18"/>
        <v>81473.53</v>
      </c>
      <c r="S53" s="86">
        <f t="shared" si="18"/>
        <v>8421.650000000001</v>
      </c>
      <c r="T53" s="86">
        <f t="shared" si="18"/>
        <v>0</v>
      </c>
      <c r="U53" s="86">
        <f t="shared" si="18"/>
        <v>61607.97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6780.8</v>
      </c>
      <c r="Z53" s="86">
        <f t="shared" si="18"/>
        <v>1128</v>
      </c>
      <c r="AA53" s="86">
        <f t="shared" si="18"/>
        <v>6780.8</v>
      </c>
      <c r="AB53" s="86">
        <f t="shared" si="18"/>
        <v>411445.97</v>
      </c>
      <c r="AC53" s="86">
        <f t="shared" si="18"/>
        <v>0</v>
      </c>
      <c r="AD53" s="86">
        <f t="shared" si="18"/>
        <v>346460.46</v>
      </c>
      <c r="AE53" s="86">
        <f t="shared" si="18"/>
        <v>371383.51</v>
      </c>
      <c r="AF53" s="86">
        <f t="shared" si="18"/>
        <v>13554.5</v>
      </c>
      <c r="AG53" s="86">
        <f t="shared" si="18"/>
        <v>430466.91000000003</v>
      </c>
      <c r="AH53" s="86">
        <f t="shared" si="18"/>
        <v>2871.96</v>
      </c>
      <c r="AI53" s="86">
        <f t="shared" si="18"/>
        <v>3166.92</v>
      </c>
      <c r="AJ53" s="86">
        <f aca="true" t="shared" si="19" ref="AJ53:BT53">AJ20+AJ28+AJ35+AJ42+AJ46+AJ51</f>
        <v>5807.389999999999</v>
      </c>
      <c r="AK53" s="86">
        <f t="shared" si="19"/>
        <v>23216.339999999997</v>
      </c>
      <c r="AL53" s="86">
        <f t="shared" si="19"/>
        <v>0</v>
      </c>
      <c r="AM53" s="86">
        <f t="shared" si="19"/>
        <v>25886.409999999993</v>
      </c>
      <c r="AN53" s="86">
        <f t="shared" si="19"/>
        <v>1396.31</v>
      </c>
      <c r="AO53" s="86">
        <f t="shared" si="19"/>
        <v>0</v>
      </c>
      <c r="AP53" s="86">
        <f t="shared" si="19"/>
        <v>2688.14</v>
      </c>
      <c r="AQ53" s="86">
        <f t="shared" si="19"/>
        <v>18376.660000000003</v>
      </c>
      <c r="AR53" s="86">
        <f t="shared" si="19"/>
        <v>0</v>
      </c>
      <c r="AS53" s="86">
        <f t="shared" si="19"/>
        <v>25702.489999999998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260743.46</v>
      </c>
      <c r="BD53" s="86">
        <f t="shared" si="19"/>
        <v>0</v>
      </c>
      <c r="BE53" s="86">
        <f t="shared" si="19"/>
        <v>456925.0200000001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79187.82999999999</v>
      </c>
      <c r="BM53" s="86">
        <f t="shared" si="19"/>
        <v>0</v>
      </c>
      <c r="BN53" s="86">
        <f t="shared" si="19"/>
        <v>79187.82999999999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274426.89999999997</v>
      </c>
      <c r="BS53" s="86">
        <f t="shared" si="19"/>
        <v>0</v>
      </c>
      <c r="BT53" s="86">
        <f t="shared" si="19"/>
        <v>255921.95</v>
      </c>
      <c r="BU53" s="86">
        <f>BU8</f>
        <v>0</v>
      </c>
      <c r="BV53" s="102">
        <f>BV8+BV20+BV28+BV35+BV42+BV46+BV51</f>
        <v>2881160.9899999998</v>
      </c>
      <c r="BW53" s="87">
        <f>BW20+BW28+BW35+BW42+BW46+BW51</f>
        <v>17849.42</v>
      </c>
      <c r="BX53" s="87">
        <f>BX20+BX28+BX35+BX42+BX46+BX51</f>
        <v>3059335.97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485521.99000000017</v>
      </c>
      <c r="BW54" s="93"/>
      <c r="BX54" s="94">
        <f>IF((Spese_Rendiconto_2018!BX53-Entrate_Rendiconto_2018!E58)&lt;0,Entrate_Rendiconto_2018!E58-Spese_Rendiconto_2018!BX53,0)</f>
        <v>935495.0100000002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2019-08-09T06:29:35Z</dcterms:modified>
  <cp:category/>
  <cp:version/>
  <cp:contentType/>
  <cp:contentStatus/>
</cp:coreProperties>
</file>