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<sst xmlns="http://schemas.openxmlformats.org/spreadsheetml/2006/main" count="870" uniqueCount="149">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</sst>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14682.5</v>
      </c>
      <c r="E5" s="38"/>
    </row>
    <row r="6" spans="2:5" ht="14.25">
      <c r="B6" s="8"/>
      <c r="C6" s="5" t="s">
        <v>5</v>
      </c>
      <c r="D6" s="39">
        <v>3166.92</v>
      </c>
      <c r="E6" s="40"/>
    </row>
    <row r="7" spans="2:5" ht="14.25">
      <c r="B7" s="8"/>
      <c r="C7" s="5" t="s">
        <v>6</v>
      </c>
      <c r="D7" s="39">
        <v>576500</v>
      </c>
      <c r="E7" s="40"/>
    </row>
    <row r="8" spans="2:5" ht="15" thickBot="1">
      <c r="B8" s="9"/>
      <c r="C8" s="6" t="s">
        <v>7</v>
      </c>
      <c r="D8" s="41"/>
      <c r="E8" s="42">
        <v>935495.01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>
        <v>702691.62</v>
      </c>
      <c r="E10" s="45">
        <v>686415.6900000001</v>
      </c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>
        <v>1242.45</v>
      </c>
      <c r="E13" s="45">
        <v>1242.45</v>
      </c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703934.07</v>
      </c>
      <c r="E16" s="51">
        <f>E10+E11+E12+E13+E14+E15</f>
        <v>687658.14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1626074.07</v>
      </c>
      <c r="E18" s="45">
        <v>1632822.7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>
        <v>700</v>
      </c>
      <c r="E20" s="59">
        <v>700</v>
      </c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1626774.07</v>
      </c>
      <c r="E23" s="51">
        <f>E18+E19+E20+E21+E22</f>
        <v>1633522.7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>
        <v>334105.3500000001</v>
      </c>
      <c r="E25" s="45">
        <v>326855.57999999996</v>
      </c>
    </row>
    <row r="26" spans="2:5" ht="14.25">
      <c r="B26" s="13">
        <v>30200</v>
      </c>
      <c r="C26" s="54" t="s">
        <v>28</v>
      </c>
      <c r="D26" s="39">
        <v>7690.42</v>
      </c>
      <c r="E26" s="45">
        <v>12141.89</v>
      </c>
    </row>
    <row r="27" spans="2:5" ht="14.25">
      <c r="B27" s="13">
        <v>30300</v>
      </c>
      <c r="C27" s="54" t="s">
        <v>29</v>
      </c>
      <c r="D27" s="39">
        <v>79.77</v>
      </c>
      <c r="E27" s="45">
        <v>49.24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47503.2</v>
      </c>
      <c r="E29" s="50">
        <v>48458.030000000006</v>
      </c>
    </row>
    <row r="30" spans="2:5" ht="15" thickBot="1">
      <c r="B30" s="16">
        <v>30000</v>
      </c>
      <c r="C30" s="15" t="s">
        <v>32</v>
      </c>
      <c r="D30" s="48">
        <f>D25+D26+D27+D28+D29</f>
        <v>389378.7400000001</v>
      </c>
      <c r="E30" s="51">
        <f>E25+E26+E27+E28+E29</f>
        <v>387504.74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>
        <v>6648.329999999999</v>
      </c>
      <c r="E32" s="45">
        <v>6074.78</v>
      </c>
    </row>
    <row r="33" spans="2:5" ht="14.25">
      <c r="B33" s="13">
        <v>40200</v>
      </c>
      <c r="C33" s="54" t="s">
        <v>36</v>
      </c>
      <c r="D33" s="61">
        <v>196227.43</v>
      </c>
      <c r="E33" s="59">
        <v>214775.63999999998</v>
      </c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>
        <v>48</v>
      </c>
      <c r="E35" s="45">
        <v>48</v>
      </c>
    </row>
    <row r="36" spans="2:5" ht="14.25">
      <c r="B36" s="13">
        <v>40500</v>
      </c>
      <c r="C36" s="54" t="s">
        <v>39</v>
      </c>
      <c r="D36" s="49">
        <v>45057.26</v>
      </c>
      <c r="E36" s="50">
        <v>77314.28</v>
      </c>
    </row>
    <row r="37" spans="2:5" ht="15" thickBot="1">
      <c r="B37" s="16">
        <v>40000</v>
      </c>
      <c r="C37" s="15" t="s">
        <v>40</v>
      </c>
      <c r="D37" s="48">
        <f>D32+D33+D34+D35+D36</f>
        <v>247981.02</v>
      </c>
      <c r="E37" s="51">
        <f>E32+E33+E34+E35+E36</f>
        <v>298212.69999999995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>
        <v>0</v>
      </c>
      <c r="E47" s="45">
        <v>0</v>
      </c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263218.74999999994</v>
      </c>
      <c r="E54" s="45">
        <v>276388.38999999996</v>
      </c>
    </row>
    <row r="55" spans="2:5" ht="14.25">
      <c r="B55" s="13">
        <v>90200</v>
      </c>
      <c r="C55" s="54" t="s">
        <v>62</v>
      </c>
      <c r="D55" s="61">
        <v>152251.61999999997</v>
      </c>
      <c r="E55" s="62">
        <v>150083.72999999998</v>
      </c>
    </row>
    <row r="56" spans="2:5" ht="15" thickBot="1">
      <c r="B56" s="16">
        <v>90000</v>
      </c>
      <c r="C56" s="15" t="s">
        <v>63</v>
      </c>
      <c r="D56" s="48">
        <f>D54+D55</f>
        <v>415470.3699999999</v>
      </c>
      <c r="E56" s="51">
        <f>E54+E55</f>
        <v>426472.11999999994</v>
      </c>
    </row>
    <row r="57" spans="2:5" ht="15" thickBot="1" thickTop="1">
      <c r="B57" s="109" t="s">
        <v>64</v>
      </c>
      <c r="C57" s="110"/>
      <c r="D57" s="52">
        <f>D16+D23+D30+D37+D43+D49+D52+D56</f>
        <v>3383538.2700000005</v>
      </c>
      <c r="E57" s="55">
        <f>E16+E23+E30+E37+E43+E49+E52+E56</f>
        <v>3433370.4000000004</v>
      </c>
    </row>
    <row r="58" spans="2:5" ht="15" thickBot="1" thickTop="1">
      <c r="B58" s="109" t="s">
        <v>65</v>
      </c>
      <c r="C58" s="110"/>
      <c r="D58" s="52">
        <f>D57+D5+D6+D7+D8</f>
        <v>3977887.6900000004</v>
      </c>
      <c r="E58" s="55">
        <f>E57+E5+E6+E7+E8</f>
        <v>4368865.41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362091.0200000001</v>
      </c>
      <c r="E10" s="89">
        <v>16000</v>
      </c>
      <c r="F10" s="90">
        <v>362167.5</v>
      </c>
      <c r="G10" s="88"/>
      <c r="H10" s="89"/>
      <c r="I10" s="90"/>
      <c r="J10" s="97">
        <v>19930.690000000002</v>
      </c>
      <c r="K10" s="89">
        <v>0</v>
      </c>
      <c r="L10" s="101">
        <v>19930.690000000002</v>
      </c>
      <c r="M10" s="91">
        <v>16950.24</v>
      </c>
      <c r="N10" s="89">
        <v>0</v>
      </c>
      <c r="O10" s="90">
        <v>16986.050000000003</v>
      </c>
      <c r="P10" s="91">
        <v>38903.020000000004</v>
      </c>
      <c r="Q10" s="89">
        <v>0</v>
      </c>
      <c r="R10" s="90">
        <v>39316.18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13581.24</v>
      </c>
      <c r="AC10" s="89">
        <v>0</v>
      </c>
      <c r="AD10" s="90">
        <v>13609.890000000001</v>
      </c>
      <c r="AE10" s="91">
        <v>27681.059999999998</v>
      </c>
      <c r="AF10" s="89">
        <v>0</v>
      </c>
      <c r="AG10" s="90">
        <v>27781.560000000005</v>
      </c>
      <c r="AH10" s="91"/>
      <c r="AI10" s="89"/>
      <c r="AJ10" s="90"/>
      <c r="AK10" s="91">
        <v>15840.949999999999</v>
      </c>
      <c r="AL10" s="89">
        <v>0</v>
      </c>
      <c r="AM10" s="90">
        <v>15904.449999999999</v>
      </c>
      <c r="AN10" s="91"/>
      <c r="AO10" s="89"/>
      <c r="AP10" s="90"/>
      <c r="AQ10" s="91">
        <v>7890.83</v>
      </c>
      <c r="AR10" s="89">
        <v>0</v>
      </c>
      <c r="AS10" s="90">
        <v>7922.57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502869.0500000001</v>
      </c>
      <c r="BW10" s="77">
        <f aca="true" t="shared" si="1" ref="BW10:BW19">E10+H10+K10+N10+Q10+T10+W10+Z10+AC10+AF10+AI10+AL10+AO10+AR10+AU10+AX10+BA10+BD10+BG10+BJ10+BM10+BP10+BS10</f>
        <v>16000</v>
      </c>
      <c r="BX10" s="79">
        <f aca="true" t="shared" si="2" ref="BX10:BX19">F10+I10+L10+O10+R10+U10+X10+AA10+AD10+AG10+AJ10+AM10+AP10+AS10+AV10+AY10+BB10+BE10+BH10+BK10+BN10+BQ10+BT10</f>
        <v>503618.89</v>
      </c>
    </row>
    <row r="11" spans="2:76" ht="14.25">
      <c r="B11" s="13">
        <v>102</v>
      </c>
      <c r="C11" s="25" t="s">
        <v>92</v>
      </c>
      <c r="D11" s="88">
        <v>27704.449999999997</v>
      </c>
      <c r="E11" s="89">
        <v>0</v>
      </c>
      <c r="F11" s="90">
        <v>27270.629999999997</v>
      </c>
      <c r="G11" s="88"/>
      <c r="H11" s="89"/>
      <c r="I11" s="90"/>
      <c r="J11" s="97">
        <v>1468.1399999999999</v>
      </c>
      <c r="K11" s="89">
        <v>0</v>
      </c>
      <c r="L11" s="101">
        <v>1468.14</v>
      </c>
      <c r="M11" s="91">
        <v>1768.58</v>
      </c>
      <c r="N11" s="89">
        <v>0</v>
      </c>
      <c r="O11" s="90">
        <v>1768.58</v>
      </c>
      <c r="P11" s="91">
        <v>3267.05</v>
      </c>
      <c r="Q11" s="89">
        <v>0</v>
      </c>
      <c r="R11" s="90">
        <v>3392.379999999999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1228.84</v>
      </c>
      <c r="AC11" s="89">
        <v>0</v>
      </c>
      <c r="AD11" s="90">
        <v>1206.37</v>
      </c>
      <c r="AE11" s="91">
        <v>1966.31</v>
      </c>
      <c r="AF11" s="89">
        <v>0</v>
      </c>
      <c r="AG11" s="90">
        <v>1966.31</v>
      </c>
      <c r="AH11" s="91"/>
      <c r="AI11" s="89"/>
      <c r="AJ11" s="90"/>
      <c r="AK11" s="91">
        <v>1035.6299999999999</v>
      </c>
      <c r="AL11" s="89">
        <v>0</v>
      </c>
      <c r="AM11" s="90">
        <v>1035.63</v>
      </c>
      <c r="AN11" s="91"/>
      <c r="AO11" s="89"/>
      <c r="AP11" s="90"/>
      <c r="AQ11" s="91">
        <v>517.94</v>
      </c>
      <c r="AR11" s="89">
        <v>0</v>
      </c>
      <c r="AS11" s="90">
        <v>517.9399999999999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38956.939999999995</v>
      </c>
      <c r="BW11" s="77">
        <f t="shared" si="1"/>
        <v>0</v>
      </c>
      <c r="BX11" s="79">
        <f t="shared" si="2"/>
        <v>38625.979999999996</v>
      </c>
    </row>
    <row r="12" spans="2:76" ht="14.25">
      <c r="B12" s="13">
        <v>103</v>
      </c>
      <c r="C12" s="25" t="s">
        <v>93</v>
      </c>
      <c r="D12" s="88">
        <v>175227.61999999997</v>
      </c>
      <c r="E12" s="89">
        <v>3600</v>
      </c>
      <c r="F12" s="90">
        <v>177114.12999999995</v>
      </c>
      <c r="G12" s="88"/>
      <c r="H12" s="89"/>
      <c r="I12" s="90"/>
      <c r="J12" s="97">
        <v>928.4800000000001</v>
      </c>
      <c r="K12" s="89">
        <v>0</v>
      </c>
      <c r="L12" s="101">
        <v>1710.69</v>
      </c>
      <c r="M12" s="91">
        <v>304012.9699999999</v>
      </c>
      <c r="N12" s="89">
        <v>23683.68</v>
      </c>
      <c r="O12" s="90">
        <v>321616.55</v>
      </c>
      <c r="P12" s="91">
        <v>24150.46</v>
      </c>
      <c r="Q12" s="89">
        <v>0</v>
      </c>
      <c r="R12" s="90">
        <v>34920.42999999999</v>
      </c>
      <c r="S12" s="91">
        <v>10605.23</v>
      </c>
      <c r="T12" s="89">
        <v>0</v>
      </c>
      <c r="U12" s="90">
        <v>12351.079999999998</v>
      </c>
      <c r="V12" s="91">
        <v>0</v>
      </c>
      <c r="W12" s="89">
        <v>0</v>
      </c>
      <c r="X12" s="90">
        <v>0</v>
      </c>
      <c r="Y12" s="91">
        <v>7422.56</v>
      </c>
      <c r="Z12" s="89">
        <v>0</v>
      </c>
      <c r="AA12" s="90">
        <v>2728</v>
      </c>
      <c r="AB12" s="91">
        <v>313268.4799999999</v>
      </c>
      <c r="AC12" s="89">
        <v>0</v>
      </c>
      <c r="AD12" s="90">
        <v>451700.99</v>
      </c>
      <c r="AE12" s="91">
        <v>223727.4</v>
      </c>
      <c r="AF12" s="89">
        <v>0</v>
      </c>
      <c r="AG12" s="90">
        <v>223553.71999999997</v>
      </c>
      <c r="AH12" s="91">
        <v>137.32000000000002</v>
      </c>
      <c r="AI12" s="89">
        <v>0</v>
      </c>
      <c r="AJ12" s="90">
        <v>152.88000000000002</v>
      </c>
      <c r="AK12" s="91">
        <v>2555.3199999999997</v>
      </c>
      <c r="AL12" s="89">
        <v>1276.93</v>
      </c>
      <c r="AM12" s="90">
        <v>3304.02</v>
      </c>
      <c r="AN12" s="91">
        <v>1060.05</v>
      </c>
      <c r="AO12" s="89">
        <v>0</v>
      </c>
      <c r="AP12" s="90">
        <v>1385.44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1063095.89</v>
      </c>
      <c r="BW12" s="77">
        <f t="shared" si="1"/>
        <v>28560.61</v>
      </c>
      <c r="BX12" s="79">
        <f t="shared" si="2"/>
        <v>1230537.9299999997</v>
      </c>
    </row>
    <row r="13" spans="2:76" ht="14.25">
      <c r="B13" s="13">
        <v>104</v>
      </c>
      <c r="C13" s="25" t="s">
        <v>19</v>
      </c>
      <c r="D13" s="88">
        <v>366066.45999999996</v>
      </c>
      <c r="E13" s="89">
        <v>0</v>
      </c>
      <c r="F13" s="90">
        <v>356079.74</v>
      </c>
      <c r="G13" s="88"/>
      <c r="H13" s="89"/>
      <c r="I13" s="90"/>
      <c r="J13" s="97">
        <v>20800</v>
      </c>
      <c r="K13" s="89">
        <v>0</v>
      </c>
      <c r="L13" s="101">
        <v>21364.49</v>
      </c>
      <c r="M13" s="91">
        <v>1100</v>
      </c>
      <c r="N13" s="89">
        <v>0</v>
      </c>
      <c r="O13" s="90">
        <v>0</v>
      </c>
      <c r="P13" s="91">
        <v>13322.68</v>
      </c>
      <c r="Q13" s="89">
        <v>0</v>
      </c>
      <c r="R13" s="90">
        <v>12028</v>
      </c>
      <c r="S13" s="91">
        <v>711.75</v>
      </c>
      <c r="T13" s="89">
        <v>0</v>
      </c>
      <c r="U13" s="90">
        <v>500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1194.07</v>
      </c>
      <c r="AL13" s="89">
        <v>0</v>
      </c>
      <c r="AM13" s="90">
        <v>200</v>
      </c>
      <c r="AN13" s="91"/>
      <c r="AO13" s="89"/>
      <c r="AP13" s="90"/>
      <c r="AQ13" s="91">
        <v>5638.37</v>
      </c>
      <c r="AR13" s="89">
        <v>0</v>
      </c>
      <c r="AS13" s="90">
        <v>5638.37</v>
      </c>
      <c r="AT13" s="91"/>
      <c r="AU13" s="89"/>
      <c r="AV13" s="90"/>
      <c r="AW13" s="97">
        <v>1000</v>
      </c>
      <c r="AX13" s="89">
        <v>0</v>
      </c>
      <c r="AY13" s="101">
        <v>1000</v>
      </c>
      <c r="AZ13" s="91"/>
      <c r="BA13" s="89"/>
      <c r="BB13" s="90"/>
      <c r="BC13" s="97">
        <v>329743.71</v>
      </c>
      <c r="BD13" s="89">
        <v>0</v>
      </c>
      <c r="BE13" s="101">
        <v>329935.70999999996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739577.04</v>
      </c>
      <c r="BW13" s="77">
        <f t="shared" si="1"/>
        <v>0</v>
      </c>
      <c r="BX13" s="79">
        <f t="shared" si="2"/>
        <v>726746.3099999999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>
        <v>1239.4499999999998</v>
      </c>
      <c r="E16" s="89">
        <v>0</v>
      </c>
      <c r="F16" s="90">
        <v>1239.4499999999998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313.71</v>
      </c>
      <c r="AC16" s="89">
        <v>0</v>
      </c>
      <c r="AD16" s="90">
        <v>313.71</v>
      </c>
      <c r="AE16" s="97">
        <v>146.52</v>
      </c>
      <c r="AF16" s="89">
        <v>0</v>
      </c>
      <c r="AG16" s="101">
        <v>146.52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1699.6799999999998</v>
      </c>
      <c r="BW16" s="77">
        <f t="shared" si="1"/>
        <v>0</v>
      </c>
      <c r="BX16" s="79">
        <f t="shared" si="2"/>
        <v>1699.6799999999998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>
        <v>11423.86</v>
      </c>
      <c r="AF17" s="89">
        <v>0</v>
      </c>
      <c r="AG17" s="101">
        <v>15623.86</v>
      </c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11423.86</v>
      </c>
      <c r="BW17" s="77">
        <f t="shared" si="1"/>
        <v>0</v>
      </c>
      <c r="BX17" s="79">
        <f t="shared" si="2"/>
        <v>15623.86</v>
      </c>
    </row>
    <row r="18" spans="2:76" ht="14.25">
      <c r="B18" s="13">
        <v>109</v>
      </c>
      <c r="C18" s="25" t="s">
        <v>97</v>
      </c>
      <c r="D18" s="88">
        <v>4219.51</v>
      </c>
      <c r="E18" s="89">
        <v>0</v>
      </c>
      <c r="F18" s="90">
        <v>2822.49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4219.51</v>
      </c>
      <c r="BW18" s="77">
        <f t="shared" si="1"/>
        <v>0</v>
      </c>
      <c r="BX18" s="79">
        <f t="shared" si="2"/>
        <v>2822.49</v>
      </c>
    </row>
    <row r="19" spans="2:76" ht="14.25">
      <c r="B19" s="13">
        <v>110</v>
      </c>
      <c r="C19" s="25" t="s">
        <v>98</v>
      </c>
      <c r="D19" s="88">
        <v>40178.19</v>
      </c>
      <c r="E19" s="89">
        <v>0</v>
      </c>
      <c r="F19" s="90">
        <v>52078.119999999995</v>
      </c>
      <c r="G19" s="88"/>
      <c r="H19" s="89"/>
      <c r="I19" s="90"/>
      <c r="J19" s="97">
        <v>390</v>
      </c>
      <c r="K19" s="89">
        <v>0</v>
      </c>
      <c r="L19" s="101">
        <v>390</v>
      </c>
      <c r="M19" s="97">
        <v>1378.89</v>
      </c>
      <c r="N19" s="89">
        <v>0</v>
      </c>
      <c r="O19" s="101">
        <v>3515</v>
      </c>
      <c r="P19" s="97">
        <v>180</v>
      </c>
      <c r="Q19" s="89">
        <v>0</v>
      </c>
      <c r="R19" s="101">
        <v>852.87</v>
      </c>
      <c r="S19" s="97">
        <v>0</v>
      </c>
      <c r="T19" s="89">
        <v>0</v>
      </c>
      <c r="U19" s="101">
        <v>280</v>
      </c>
      <c r="V19" s="97"/>
      <c r="W19" s="89"/>
      <c r="X19" s="101"/>
      <c r="Y19" s="97"/>
      <c r="Z19" s="89"/>
      <c r="AA19" s="101"/>
      <c r="AB19" s="97">
        <v>52</v>
      </c>
      <c r="AC19" s="89">
        <v>0</v>
      </c>
      <c r="AD19" s="101">
        <v>52</v>
      </c>
      <c r="AE19" s="97">
        <v>2277.21</v>
      </c>
      <c r="AF19" s="89">
        <v>0</v>
      </c>
      <c r="AG19" s="101">
        <v>3556.69</v>
      </c>
      <c r="AH19" s="97">
        <v>1768.3</v>
      </c>
      <c r="AI19" s="89">
        <v>0</v>
      </c>
      <c r="AJ19" s="101">
        <v>1768.3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46224.590000000004</v>
      </c>
      <c r="BW19" s="77">
        <f t="shared" si="1"/>
        <v>0</v>
      </c>
      <c r="BX19" s="79">
        <f t="shared" si="2"/>
        <v>62492.98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976726.7</v>
      </c>
      <c r="E20" s="78">
        <f t="shared" si="3"/>
        <v>19600</v>
      </c>
      <c r="F20" s="79">
        <f t="shared" si="3"/>
        <v>978772.0599999999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43517.31</v>
      </c>
      <c r="K20" s="78">
        <f t="shared" si="3"/>
        <v>0</v>
      </c>
      <c r="L20" s="77">
        <f t="shared" si="3"/>
        <v>44864.01</v>
      </c>
      <c r="M20" s="98">
        <f t="shared" si="3"/>
        <v>325210.67999999993</v>
      </c>
      <c r="N20" s="78">
        <f t="shared" si="3"/>
        <v>23683.68</v>
      </c>
      <c r="O20" s="77">
        <f t="shared" si="3"/>
        <v>343886.18</v>
      </c>
      <c r="P20" s="98">
        <f t="shared" si="3"/>
        <v>79823.20999999999</v>
      </c>
      <c r="Q20" s="78">
        <f t="shared" si="3"/>
        <v>0</v>
      </c>
      <c r="R20" s="77">
        <f t="shared" si="3"/>
        <v>90509.85999999999</v>
      </c>
      <c r="S20" s="98">
        <f t="shared" si="3"/>
        <v>11316.98</v>
      </c>
      <c r="T20" s="78">
        <f t="shared" si="3"/>
        <v>0</v>
      </c>
      <c r="U20" s="77">
        <f t="shared" si="3"/>
        <v>13131.079999999998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7422.56</v>
      </c>
      <c r="Z20" s="78">
        <f t="shared" si="3"/>
        <v>0</v>
      </c>
      <c r="AA20" s="77">
        <f t="shared" si="3"/>
        <v>2728</v>
      </c>
      <c r="AB20" s="98">
        <f t="shared" si="3"/>
        <v>328444.26999999996</v>
      </c>
      <c r="AC20" s="78">
        <f t="shared" si="3"/>
        <v>0</v>
      </c>
      <c r="AD20" s="77">
        <f t="shared" si="3"/>
        <v>466882.96</v>
      </c>
      <c r="AE20" s="98">
        <f t="shared" si="3"/>
        <v>267222.36</v>
      </c>
      <c r="AF20" s="78">
        <f t="shared" si="3"/>
        <v>0</v>
      </c>
      <c r="AG20" s="77">
        <f t="shared" si="3"/>
        <v>272628.66</v>
      </c>
      <c r="AH20" s="98">
        <f t="shared" si="3"/>
        <v>1905.62</v>
      </c>
      <c r="AI20" s="78">
        <f t="shared" si="3"/>
        <v>0</v>
      </c>
      <c r="AJ20" s="77">
        <f t="shared" si="3"/>
        <v>1921.18</v>
      </c>
      <c r="AK20" s="98">
        <f t="shared" si="3"/>
        <v>20625.969999999998</v>
      </c>
      <c r="AL20" s="78">
        <f t="shared" si="3"/>
        <v>1276.93</v>
      </c>
      <c r="AM20" s="77">
        <f t="shared" si="3"/>
        <v>20444.1</v>
      </c>
      <c r="AN20" s="98">
        <f t="shared" si="3"/>
        <v>1060.05</v>
      </c>
      <c r="AO20" s="78">
        <f t="shared" si="3"/>
        <v>0</v>
      </c>
      <c r="AP20" s="77">
        <f t="shared" si="3"/>
        <v>1385.44</v>
      </c>
      <c r="AQ20" s="98">
        <f t="shared" si="3"/>
        <v>14047.14</v>
      </c>
      <c r="AR20" s="78">
        <f t="shared" si="3"/>
        <v>0</v>
      </c>
      <c r="AS20" s="77">
        <f t="shared" si="3"/>
        <v>14078.880000000001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1000</v>
      </c>
      <c r="AX20" s="78">
        <f t="shared" si="3"/>
        <v>0</v>
      </c>
      <c r="AY20" s="77">
        <f t="shared" si="3"/>
        <v>1000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329743.71</v>
      </c>
      <c r="BD20" s="78">
        <f t="shared" si="3"/>
        <v>0</v>
      </c>
      <c r="BE20" s="77">
        <f t="shared" si="3"/>
        <v>329935.70999999996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2408066.5599999996</v>
      </c>
      <c r="BW20" s="77">
        <f>BW10+BW11+BW12+BW13+BW14+BW15+BW16+BW17+BW18+BW19</f>
        <v>44560.61</v>
      </c>
      <c r="BX20" s="95">
        <f>BX10+BX11+BX12+BX13+BX14+BX15+BX16+BX17+BX18+BX19</f>
        <v>2582168.12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14582.16</v>
      </c>
      <c r="E24" s="89">
        <v>0</v>
      </c>
      <c r="F24" s="90">
        <v>26981.79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71720.56</v>
      </c>
      <c r="N24" s="89">
        <v>104326.66</v>
      </c>
      <c r="O24" s="101">
        <v>11333.46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/>
      <c r="Z24" s="89"/>
      <c r="AA24" s="101"/>
      <c r="AB24" s="97">
        <v>22255.439999999995</v>
      </c>
      <c r="AC24" s="89">
        <v>71958.76</v>
      </c>
      <c r="AD24" s="101">
        <v>44044.469999999994</v>
      </c>
      <c r="AE24" s="97">
        <v>65955.44</v>
      </c>
      <c r="AF24" s="89">
        <v>130106.14000000001</v>
      </c>
      <c r="AG24" s="101">
        <v>78684.06</v>
      </c>
      <c r="AH24" s="97">
        <v>3166.92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177680.52000000002</v>
      </c>
      <c r="BW24" s="77">
        <f t="shared" si="4"/>
        <v>306391.56</v>
      </c>
      <c r="BX24" s="79">
        <f t="shared" si="4"/>
        <v>161043.78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25996.56</v>
      </c>
      <c r="AC25" s="89">
        <v>0</v>
      </c>
      <c r="AD25" s="101">
        <v>25996.56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>
        <v>19724</v>
      </c>
      <c r="BD25" s="89">
        <v>0</v>
      </c>
      <c r="BE25" s="101">
        <v>19724</v>
      </c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45720.56</v>
      </c>
      <c r="BW25" s="77">
        <f t="shared" si="4"/>
        <v>0</v>
      </c>
      <c r="BX25" s="79">
        <f t="shared" si="4"/>
        <v>45720.56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14582.16</v>
      </c>
      <c r="E28" s="78">
        <f t="shared" si="5"/>
        <v>0</v>
      </c>
      <c r="F28" s="79">
        <f t="shared" si="5"/>
        <v>26981.79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71720.56</v>
      </c>
      <c r="N28" s="78">
        <f t="shared" si="5"/>
        <v>104326.66</v>
      </c>
      <c r="O28" s="77">
        <f t="shared" si="5"/>
        <v>11333.46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48252</v>
      </c>
      <c r="AC28" s="78">
        <f t="shared" si="5"/>
        <v>71958.76</v>
      </c>
      <c r="AD28" s="77">
        <f t="shared" si="5"/>
        <v>70041.03</v>
      </c>
      <c r="AE28" s="98">
        <f t="shared" si="5"/>
        <v>65955.44</v>
      </c>
      <c r="AF28" s="78">
        <f t="shared" si="5"/>
        <v>130106.14000000001</v>
      </c>
      <c r="AG28" s="77">
        <f t="shared" si="5"/>
        <v>78684.06</v>
      </c>
      <c r="AH28" s="98">
        <f t="shared" si="5"/>
        <v>3166.92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19724</v>
      </c>
      <c r="BD28" s="78">
        <f t="shared" si="6"/>
        <v>0</v>
      </c>
      <c r="BE28" s="77">
        <f t="shared" si="6"/>
        <v>19724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223401.08000000002</v>
      </c>
      <c r="BW28" s="77">
        <f>BW23+BW24+BW25+BW26+BW27</f>
        <v>306391.56</v>
      </c>
      <c r="BX28" s="95">
        <f>BX23+BX24+BX25+BX26+BX27</f>
        <v>206764.34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24716.519999999997</v>
      </c>
      <c r="BM40" s="89">
        <v>0</v>
      </c>
      <c r="BN40" s="101">
        <v>24716.519999999997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24716.519999999997</v>
      </c>
      <c r="BW40" s="77">
        <f t="shared" si="10"/>
        <v>0</v>
      </c>
      <c r="BX40" s="79">
        <f t="shared" si="10"/>
        <v>24716.519999999997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24716.519999999997</v>
      </c>
      <c r="BM42" s="78">
        <f t="shared" si="12"/>
        <v>0</v>
      </c>
      <c r="BN42" s="77">
        <f t="shared" si="12"/>
        <v>24716.519999999997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24716.519999999997</v>
      </c>
      <c r="BW42" s="77">
        <f>BW38+BW39+BW40+BW41</f>
        <v>0</v>
      </c>
      <c r="BX42" s="95">
        <f>BX38+BX39+BX40+BX41</f>
        <v>24716.519999999997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258794.90000000002</v>
      </c>
      <c r="BS49" s="89">
        <v>0</v>
      </c>
      <c r="BT49" s="101">
        <v>253463.06000000003</v>
      </c>
      <c r="BU49" s="76"/>
      <c r="BV49" s="85">
        <f aca="true" t="shared" si="15" ref="BV49:BX50">D49+G49+J49+M49+P49+S49+V49+Y49+AB49+AE49+AH49+AK49+AN49+AQ49+AT49+AW49+AZ49+BC49+BF49+BI49+BL49+BO49+BR49</f>
        <v>258794.90000000002</v>
      </c>
      <c r="BW49" s="77">
        <f t="shared" si="15"/>
        <v>0</v>
      </c>
      <c r="BX49" s="79">
        <f t="shared" si="15"/>
        <v>253463.06000000003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156675.46999999994</v>
      </c>
      <c r="BS50" s="89">
        <v>0</v>
      </c>
      <c r="BT50" s="101">
        <v>141098.64999999997</v>
      </c>
      <c r="BU50" s="76"/>
      <c r="BV50" s="85">
        <f t="shared" si="15"/>
        <v>156675.46999999994</v>
      </c>
      <c r="BW50" s="77">
        <f t="shared" si="15"/>
        <v>0</v>
      </c>
      <c r="BX50" s="79">
        <f t="shared" si="15"/>
        <v>141098.64999999997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415470.37</v>
      </c>
      <c r="BS51" s="78">
        <f>BS49+BS50</f>
        <v>0</v>
      </c>
      <c r="BT51" s="77">
        <f>BT49+BT50</f>
        <v>394561.70999999996</v>
      </c>
      <c r="BU51" s="85"/>
      <c r="BV51" s="85">
        <f>BV49+BV50</f>
        <v>415470.37</v>
      </c>
      <c r="BW51" s="77">
        <f>BW49+BW50</f>
        <v>0</v>
      </c>
      <c r="BX51" s="95">
        <f>BX49+BX50</f>
        <v>394561.70999999996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991308.86</v>
      </c>
      <c r="E53" s="86">
        <f t="shared" si="18"/>
        <v>19600</v>
      </c>
      <c r="F53" s="86">
        <f t="shared" si="18"/>
        <v>1005753.85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43517.31</v>
      </c>
      <c r="K53" s="86">
        <f t="shared" si="18"/>
        <v>0</v>
      </c>
      <c r="L53" s="86">
        <f t="shared" si="18"/>
        <v>44864.01</v>
      </c>
      <c r="M53" s="86">
        <f t="shared" si="18"/>
        <v>396931.23999999993</v>
      </c>
      <c r="N53" s="86">
        <f t="shared" si="18"/>
        <v>128010.34</v>
      </c>
      <c r="O53" s="86">
        <f t="shared" si="18"/>
        <v>355219.64</v>
      </c>
      <c r="P53" s="86">
        <f t="shared" si="18"/>
        <v>79823.20999999999</v>
      </c>
      <c r="Q53" s="86">
        <f t="shared" si="18"/>
        <v>0</v>
      </c>
      <c r="R53" s="86">
        <f t="shared" si="18"/>
        <v>90509.85999999999</v>
      </c>
      <c r="S53" s="86">
        <f t="shared" si="18"/>
        <v>11316.98</v>
      </c>
      <c r="T53" s="86">
        <f t="shared" si="18"/>
        <v>0</v>
      </c>
      <c r="U53" s="86">
        <f t="shared" si="18"/>
        <v>13131.079999999998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7422.56</v>
      </c>
      <c r="Z53" s="86">
        <f t="shared" si="18"/>
        <v>0</v>
      </c>
      <c r="AA53" s="86">
        <f t="shared" si="18"/>
        <v>2728</v>
      </c>
      <c r="AB53" s="86">
        <f t="shared" si="18"/>
        <v>376696.26999999996</v>
      </c>
      <c r="AC53" s="86">
        <f t="shared" si="18"/>
        <v>71958.76</v>
      </c>
      <c r="AD53" s="86">
        <f t="shared" si="18"/>
        <v>536923.99</v>
      </c>
      <c r="AE53" s="86">
        <f t="shared" si="18"/>
        <v>333177.8</v>
      </c>
      <c r="AF53" s="86">
        <f t="shared" si="18"/>
        <v>130106.14000000001</v>
      </c>
      <c r="AG53" s="86">
        <f t="shared" si="18"/>
        <v>351312.72</v>
      </c>
      <c r="AH53" s="86">
        <f t="shared" si="18"/>
        <v>5072.54</v>
      </c>
      <c r="AI53" s="86">
        <f t="shared" si="18"/>
        <v>0</v>
      </c>
      <c r="AJ53" s="86">
        <f aca="true" t="shared" si="19" ref="AJ53:BT53">AJ20+AJ28+AJ35+AJ42+AJ46+AJ51</f>
        <v>1921.18</v>
      </c>
      <c r="AK53" s="86">
        <f t="shared" si="19"/>
        <v>20625.969999999998</v>
      </c>
      <c r="AL53" s="86">
        <f t="shared" si="19"/>
        <v>1276.93</v>
      </c>
      <c r="AM53" s="86">
        <f t="shared" si="19"/>
        <v>20444.1</v>
      </c>
      <c r="AN53" s="86">
        <f t="shared" si="19"/>
        <v>1060.05</v>
      </c>
      <c r="AO53" s="86">
        <f t="shared" si="19"/>
        <v>0</v>
      </c>
      <c r="AP53" s="86">
        <f t="shared" si="19"/>
        <v>1385.44</v>
      </c>
      <c r="AQ53" s="86">
        <f t="shared" si="19"/>
        <v>14047.14</v>
      </c>
      <c r="AR53" s="86">
        <f t="shared" si="19"/>
        <v>0</v>
      </c>
      <c r="AS53" s="86">
        <f t="shared" si="19"/>
        <v>14078.880000000001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1000</v>
      </c>
      <c r="AX53" s="86">
        <f t="shared" si="19"/>
        <v>0</v>
      </c>
      <c r="AY53" s="86">
        <f t="shared" si="19"/>
        <v>1000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349467.71</v>
      </c>
      <c r="BD53" s="86">
        <f t="shared" si="19"/>
        <v>0</v>
      </c>
      <c r="BE53" s="86">
        <f t="shared" si="19"/>
        <v>349659.70999999996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24716.519999999997</v>
      </c>
      <c r="BM53" s="86">
        <f t="shared" si="19"/>
        <v>0</v>
      </c>
      <c r="BN53" s="86">
        <f t="shared" si="19"/>
        <v>24716.519999999997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415470.37</v>
      </c>
      <c r="BS53" s="86">
        <f t="shared" si="19"/>
        <v>0</v>
      </c>
      <c r="BT53" s="86">
        <f t="shared" si="19"/>
        <v>394561.70999999996</v>
      </c>
      <c r="BU53" s="86">
        <f>BU8</f>
        <v>0</v>
      </c>
      <c r="BV53" s="102">
        <f>BV8+BV20+BV28+BV35+BV42+BV46+BV51</f>
        <v>3071654.53</v>
      </c>
      <c r="BW53" s="87">
        <f>BW20+BW28+BW35+BW42+BW46+BW51</f>
        <v>350952.17</v>
      </c>
      <c r="BX53" s="87">
        <f>BX20+BX28+BX35+BX42+BX46+BX51</f>
        <v>3208210.69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555280.9900000007</v>
      </c>
      <c r="BW54" s="93"/>
      <c r="BX54" s="94">
        <f>IF((Spese_Rendiconto_2019!BX53-Entrate_Rendiconto_2019!E58)&lt;0,Entrate_Rendiconto_2019!E58-Spese_Rendiconto_2019!BX53,0)</f>
        <v>1160654.7200000002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2020-08-07T11:38:50Z</dcterms:modified>
  <cp:category/>
  <cp:version/>
  <cp:contentType/>
  <cp:contentStatus/>
</cp:coreProperties>
</file>