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<sst xmlns="http://schemas.openxmlformats.org/spreadsheetml/2006/main" count="870" uniqueCount="149">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</sst>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60560.61</v>
      </c>
      <c r="E5" s="38"/>
    </row>
    <row r="6" spans="2:5" ht="15">
      <c r="B6" s="8"/>
      <c r="C6" s="5" t="s">
        <v>5</v>
      </c>
      <c r="D6" s="39">
        <v>306391.56</v>
      </c>
      <c r="E6" s="40"/>
    </row>
    <row r="7" spans="2:5" ht="15">
      <c r="B7" s="8"/>
      <c r="C7" s="5" t="s">
        <v>6</v>
      </c>
      <c r="D7" s="39">
        <v>482278.99999999994</v>
      </c>
      <c r="E7" s="40"/>
    </row>
    <row r="8" spans="2:5" ht="15.75" thickBot="1">
      <c r="B8" s="9"/>
      <c r="C8" s="6" t="s">
        <v>7</v>
      </c>
      <c r="D8" s="41"/>
      <c r="E8" s="42">
        <v>1160654.72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707888.5499999999</v>
      </c>
      <c r="E10" s="45">
        <v>696499.4899999999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2423.99</v>
      </c>
      <c r="E13" s="45">
        <v>2423.99</v>
      </c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710312.5399999999</v>
      </c>
      <c r="E16" s="51">
        <f>E10+E11+E12+E13+E14+E15</f>
        <v>698923.4799999999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1969093.33</v>
      </c>
      <c r="E18" s="45">
        <v>1958737.8900000004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700</v>
      </c>
      <c r="E20" s="59">
        <v>700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1969793.33</v>
      </c>
      <c r="E23" s="51">
        <f>E18+E19+E20+E21+E22</f>
        <v>1959437.8900000004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309053.84</v>
      </c>
      <c r="E25" s="45">
        <v>133722.93</v>
      </c>
    </row>
    <row r="26" spans="2:5" ht="15">
      <c r="B26" s="13">
        <v>30200</v>
      </c>
      <c r="C26" s="54" t="s">
        <v>28</v>
      </c>
      <c r="D26" s="39">
        <v>3792.66</v>
      </c>
      <c r="E26" s="45">
        <v>6021.719999999999</v>
      </c>
    </row>
    <row r="27" spans="2:5" ht="15">
      <c r="B27" s="13">
        <v>30300</v>
      </c>
      <c r="C27" s="54" t="s">
        <v>29</v>
      </c>
      <c r="D27" s="39">
        <v>130.13</v>
      </c>
      <c r="E27" s="45">
        <v>79.77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54070.53</v>
      </c>
      <c r="E29" s="50">
        <v>53151.439999999995</v>
      </c>
    </row>
    <row r="30" spans="2:5" ht="15.75" thickBot="1">
      <c r="B30" s="16">
        <v>30000</v>
      </c>
      <c r="C30" s="15" t="s">
        <v>32</v>
      </c>
      <c r="D30" s="48">
        <f>D25+D26+D27+D28+D29</f>
        <v>367047.16000000003</v>
      </c>
      <c r="E30" s="51">
        <f>E25+E26+E27+E28+E29</f>
        <v>192975.86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3084.4700000000003</v>
      </c>
      <c r="E32" s="45">
        <v>3658.0200000000004</v>
      </c>
    </row>
    <row r="33" spans="2:5" ht="15">
      <c r="B33" s="13">
        <v>40200</v>
      </c>
      <c r="C33" s="54" t="s">
        <v>36</v>
      </c>
      <c r="D33" s="61">
        <v>584052.83</v>
      </c>
      <c r="E33" s="59">
        <v>529050.83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38505.39</v>
      </c>
      <c r="E36" s="50">
        <v>45329.71</v>
      </c>
    </row>
    <row r="37" spans="2:5" ht="15.75" thickBot="1">
      <c r="B37" s="16">
        <v>40000</v>
      </c>
      <c r="C37" s="15" t="s">
        <v>40</v>
      </c>
      <c r="D37" s="48">
        <f>D32+D33+D34+D35+D36</f>
        <v>625642.69</v>
      </c>
      <c r="E37" s="51">
        <f>E32+E33+E34+E35+E36</f>
        <v>578038.5599999999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261688.10000000003</v>
      </c>
      <c r="E54" s="45">
        <v>261820.23000000004</v>
      </c>
    </row>
    <row r="55" spans="2:5" ht="15">
      <c r="B55" s="13">
        <v>90200</v>
      </c>
      <c r="C55" s="54" t="s">
        <v>62</v>
      </c>
      <c r="D55" s="61">
        <v>32187.38</v>
      </c>
      <c r="E55" s="62">
        <v>31535.81</v>
      </c>
    </row>
    <row r="56" spans="2:5" ht="15.75" thickBot="1">
      <c r="B56" s="16">
        <v>90000</v>
      </c>
      <c r="C56" s="15" t="s">
        <v>63</v>
      </c>
      <c r="D56" s="48">
        <f>D54+D55</f>
        <v>293875.48000000004</v>
      </c>
      <c r="E56" s="51">
        <f>E54+E55</f>
        <v>293356.04000000004</v>
      </c>
    </row>
    <row r="57" spans="2:5" ht="16.5" thickBot="1" thickTop="1">
      <c r="B57" s="109" t="s">
        <v>64</v>
      </c>
      <c r="C57" s="110"/>
      <c r="D57" s="52">
        <f>D16+D23+D30+D37+D43+D49+D52+D56</f>
        <v>3966671.2</v>
      </c>
      <c r="E57" s="55">
        <f>E16+E23+E30+E37+E43+E49+E52+E56</f>
        <v>3722731.83</v>
      </c>
    </row>
    <row r="58" spans="2:5" ht="16.5" thickBot="1" thickTop="1">
      <c r="B58" s="109" t="s">
        <v>65</v>
      </c>
      <c r="C58" s="110"/>
      <c r="D58" s="52">
        <f>D57+D5+D6+D7+D8</f>
        <v>4815902.37</v>
      </c>
      <c r="E58" s="55">
        <f>E57+E5+E6+E7+E8</f>
        <v>4883386.55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357427.56000000006</v>
      </c>
      <c r="E10" s="89">
        <v>0</v>
      </c>
      <c r="F10" s="90">
        <v>358945.1399999999</v>
      </c>
      <c r="G10" s="88"/>
      <c r="H10" s="89"/>
      <c r="I10" s="90"/>
      <c r="J10" s="97">
        <v>19300</v>
      </c>
      <c r="K10" s="89">
        <v>0</v>
      </c>
      <c r="L10" s="101">
        <v>19300</v>
      </c>
      <c r="M10" s="91">
        <v>16907.23</v>
      </c>
      <c r="N10" s="89">
        <v>0</v>
      </c>
      <c r="O10" s="90">
        <v>16907.23</v>
      </c>
      <c r="P10" s="91">
        <v>38823.02</v>
      </c>
      <c r="Q10" s="89">
        <v>0</v>
      </c>
      <c r="R10" s="90">
        <v>38823.02000000001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13525.789999999999</v>
      </c>
      <c r="AC10" s="89">
        <v>0</v>
      </c>
      <c r="AD10" s="90">
        <v>13525.789999999999</v>
      </c>
      <c r="AE10" s="91">
        <v>28017.61</v>
      </c>
      <c r="AF10" s="89">
        <v>0</v>
      </c>
      <c r="AG10" s="90">
        <v>27970.370000000006</v>
      </c>
      <c r="AH10" s="91"/>
      <c r="AI10" s="89"/>
      <c r="AJ10" s="90"/>
      <c r="AK10" s="91">
        <v>15490.500000000002</v>
      </c>
      <c r="AL10" s="89">
        <v>0</v>
      </c>
      <c r="AM10" s="90">
        <v>15490.499999999998</v>
      </c>
      <c r="AN10" s="91"/>
      <c r="AO10" s="89"/>
      <c r="AP10" s="90"/>
      <c r="AQ10" s="91">
        <v>7886.71</v>
      </c>
      <c r="AR10" s="89">
        <v>0</v>
      </c>
      <c r="AS10" s="90">
        <v>7886.709999999998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497378.42000000004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498848.7599999999</v>
      </c>
    </row>
    <row r="11" spans="2:76" ht="15">
      <c r="B11" s="13">
        <v>102</v>
      </c>
      <c r="C11" s="25" t="s">
        <v>92</v>
      </c>
      <c r="D11" s="88">
        <v>28107.29</v>
      </c>
      <c r="E11" s="89">
        <v>0</v>
      </c>
      <c r="F11" s="90">
        <v>28170.09</v>
      </c>
      <c r="G11" s="88"/>
      <c r="H11" s="89"/>
      <c r="I11" s="90"/>
      <c r="J11" s="97">
        <v>1510</v>
      </c>
      <c r="K11" s="89">
        <v>0</v>
      </c>
      <c r="L11" s="101">
        <v>1510</v>
      </c>
      <c r="M11" s="91">
        <v>1791.13</v>
      </c>
      <c r="N11" s="89">
        <v>0</v>
      </c>
      <c r="O11" s="90">
        <v>1791.13</v>
      </c>
      <c r="P11" s="91">
        <v>2766.01</v>
      </c>
      <c r="Q11" s="89">
        <v>0</v>
      </c>
      <c r="R11" s="90">
        <v>2939.919999999999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1090.4299999999998</v>
      </c>
      <c r="AC11" s="89">
        <v>0</v>
      </c>
      <c r="AD11" s="90">
        <v>1108.25</v>
      </c>
      <c r="AE11" s="91">
        <v>1962.3400000000001</v>
      </c>
      <c r="AF11" s="89">
        <v>0</v>
      </c>
      <c r="AG11" s="90">
        <v>1962.3400000000001</v>
      </c>
      <c r="AH11" s="91"/>
      <c r="AI11" s="89"/>
      <c r="AJ11" s="90"/>
      <c r="AK11" s="91">
        <v>1034.77</v>
      </c>
      <c r="AL11" s="89">
        <v>0</v>
      </c>
      <c r="AM11" s="90">
        <v>1034.77</v>
      </c>
      <c r="AN11" s="91"/>
      <c r="AO11" s="89"/>
      <c r="AP11" s="90"/>
      <c r="AQ11" s="91">
        <v>517.48</v>
      </c>
      <c r="AR11" s="89">
        <v>0</v>
      </c>
      <c r="AS11" s="90">
        <v>517.48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38779.45</v>
      </c>
      <c r="BW11" s="77">
        <f t="shared" si="1"/>
        <v>0</v>
      </c>
      <c r="BX11" s="79">
        <f t="shared" si="2"/>
        <v>39033.979999999996</v>
      </c>
    </row>
    <row r="12" spans="2:76" ht="15">
      <c r="B12" s="13">
        <v>103</v>
      </c>
      <c r="C12" s="25" t="s">
        <v>93</v>
      </c>
      <c r="D12" s="88">
        <v>191390.25999999998</v>
      </c>
      <c r="E12" s="89">
        <v>11546.21</v>
      </c>
      <c r="F12" s="90">
        <v>161700.64</v>
      </c>
      <c r="G12" s="88"/>
      <c r="H12" s="89"/>
      <c r="I12" s="90"/>
      <c r="J12" s="97">
        <v>593.18</v>
      </c>
      <c r="K12" s="89">
        <v>0</v>
      </c>
      <c r="L12" s="101">
        <v>308.15</v>
      </c>
      <c r="M12" s="91">
        <v>171600.24</v>
      </c>
      <c r="N12" s="89">
        <v>89349.45</v>
      </c>
      <c r="O12" s="90">
        <v>152743.79999999996</v>
      </c>
      <c r="P12" s="91">
        <v>26786.99</v>
      </c>
      <c r="Q12" s="89">
        <v>0</v>
      </c>
      <c r="R12" s="90">
        <v>24945.440000000002</v>
      </c>
      <c r="S12" s="91">
        <v>6093.320000000001</v>
      </c>
      <c r="T12" s="89">
        <v>0</v>
      </c>
      <c r="U12" s="90">
        <v>7934.759999999999</v>
      </c>
      <c r="V12" s="91">
        <v>0</v>
      </c>
      <c r="W12" s="89">
        <v>0</v>
      </c>
      <c r="X12" s="90">
        <v>0</v>
      </c>
      <c r="Y12" s="91">
        <v>0</v>
      </c>
      <c r="Z12" s="89">
        <v>0</v>
      </c>
      <c r="AA12" s="90">
        <v>0</v>
      </c>
      <c r="AB12" s="91">
        <v>335292.76999999996</v>
      </c>
      <c r="AC12" s="89">
        <v>0</v>
      </c>
      <c r="AD12" s="90">
        <v>318227.06</v>
      </c>
      <c r="AE12" s="91">
        <v>206391.59000000003</v>
      </c>
      <c r="AF12" s="89">
        <v>764.94</v>
      </c>
      <c r="AG12" s="90">
        <v>212379.27</v>
      </c>
      <c r="AH12" s="91">
        <v>937.5200000000001</v>
      </c>
      <c r="AI12" s="89">
        <v>0</v>
      </c>
      <c r="AJ12" s="90">
        <v>812.19</v>
      </c>
      <c r="AK12" s="91">
        <v>3902.58</v>
      </c>
      <c r="AL12" s="89">
        <v>1211.86</v>
      </c>
      <c r="AM12" s="90">
        <v>2500.5699999999997</v>
      </c>
      <c r="AN12" s="91">
        <v>894.79</v>
      </c>
      <c r="AO12" s="89">
        <v>0</v>
      </c>
      <c r="AP12" s="90">
        <v>760.3500000000001</v>
      </c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943883.2399999999</v>
      </c>
      <c r="BW12" s="77">
        <f t="shared" si="1"/>
        <v>102872.46</v>
      </c>
      <c r="BX12" s="79">
        <f t="shared" si="2"/>
        <v>882312.2299999999</v>
      </c>
    </row>
    <row r="13" spans="2:76" ht="15">
      <c r="B13" s="13">
        <v>104</v>
      </c>
      <c r="C13" s="25" t="s">
        <v>19</v>
      </c>
      <c r="D13" s="88">
        <v>363302.1</v>
      </c>
      <c r="E13" s="89">
        <v>0</v>
      </c>
      <c r="F13" s="90">
        <v>502154.14999999997</v>
      </c>
      <c r="G13" s="88"/>
      <c r="H13" s="89"/>
      <c r="I13" s="90"/>
      <c r="J13" s="97">
        <v>20700</v>
      </c>
      <c r="K13" s="89">
        <v>0</v>
      </c>
      <c r="L13" s="101">
        <v>20800</v>
      </c>
      <c r="M13" s="91">
        <v>1100</v>
      </c>
      <c r="N13" s="89">
        <v>0</v>
      </c>
      <c r="O13" s="90">
        <v>1100</v>
      </c>
      <c r="P13" s="91">
        <v>5350</v>
      </c>
      <c r="Q13" s="89">
        <v>0</v>
      </c>
      <c r="R13" s="90">
        <v>5322.68</v>
      </c>
      <c r="S13" s="91">
        <v>0</v>
      </c>
      <c r="T13" s="89">
        <v>0</v>
      </c>
      <c r="U13" s="90">
        <v>211.75</v>
      </c>
      <c r="V13" s="91">
        <v>0</v>
      </c>
      <c r="W13" s="89">
        <v>0</v>
      </c>
      <c r="X13" s="90">
        <v>0</v>
      </c>
      <c r="Y13" s="91"/>
      <c r="Z13" s="89"/>
      <c r="AA13" s="90"/>
      <c r="AB13" s="91">
        <v>1580</v>
      </c>
      <c r="AC13" s="89">
        <v>0</v>
      </c>
      <c r="AD13" s="90">
        <v>78</v>
      </c>
      <c r="AE13" s="91"/>
      <c r="AF13" s="89"/>
      <c r="AG13" s="90"/>
      <c r="AH13" s="91">
        <v>7000</v>
      </c>
      <c r="AI13" s="89">
        <v>6976.82</v>
      </c>
      <c r="AJ13" s="90">
        <v>6900</v>
      </c>
      <c r="AK13" s="91">
        <v>937.8000000000002</v>
      </c>
      <c r="AL13" s="89">
        <v>3220.2</v>
      </c>
      <c r="AM13" s="90">
        <v>1194.0700000000002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>
        <v>395761.6</v>
      </c>
      <c r="BD13" s="89">
        <v>0</v>
      </c>
      <c r="BE13" s="101">
        <v>395761.6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795731.5</v>
      </c>
      <c r="BW13" s="77">
        <f t="shared" si="1"/>
        <v>10197.02</v>
      </c>
      <c r="BX13" s="79">
        <f t="shared" si="2"/>
        <v>933522.2499999999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545.54</v>
      </c>
      <c r="E16" s="89">
        <v>0</v>
      </c>
      <c r="F16" s="90">
        <v>545.54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0</v>
      </c>
      <c r="AF16" s="89">
        <v>0</v>
      </c>
      <c r="AG16" s="101">
        <v>0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545.54</v>
      </c>
      <c r="BW16" s="77">
        <f t="shared" si="1"/>
        <v>0</v>
      </c>
      <c r="BX16" s="79">
        <f t="shared" si="2"/>
        <v>545.54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>
        <v>7700</v>
      </c>
      <c r="AC17" s="89">
        <v>0</v>
      </c>
      <c r="AD17" s="101">
        <v>7700</v>
      </c>
      <c r="AE17" s="97">
        <v>350</v>
      </c>
      <c r="AF17" s="89">
        <v>0</v>
      </c>
      <c r="AG17" s="101">
        <v>350</v>
      </c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8050</v>
      </c>
      <c r="BW17" s="77">
        <f t="shared" si="1"/>
        <v>0</v>
      </c>
      <c r="BX17" s="79">
        <f t="shared" si="2"/>
        <v>8050</v>
      </c>
    </row>
    <row r="18" spans="2:76" ht="15">
      <c r="B18" s="13">
        <v>109</v>
      </c>
      <c r="C18" s="25" t="s">
        <v>97</v>
      </c>
      <c r="D18" s="88">
        <v>8963.19</v>
      </c>
      <c r="E18" s="89">
        <v>0</v>
      </c>
      <c r="F18" s="90">
        <v>6667.120000000001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8963.19</v>
      </c>
      <c r="BW18" s="77">
        <f t="shared" si="1"/>
        <v>0</v>
      </c>
      <c r="BX18" s="79">
        <f t="shared" si="2"/>
        <v>6667.120000000001</v>
      </c>
    </row>
    <row r="19" spans="2:76" ht="15">
      <c r="B19" s="13">
        <v>110</v>
      </c>
      <c r="C19" s="25" t="s">
        <v>98</v>
      </c>
      <c r="D19" s="88">
        <v>20351.570000000003</v>
      </c>
      <c r="E19" s="89">
        <v>0</v>
      </c>
      <c r="F19" s="90">
        <v>19077.760000000002</v>
      </c>
      <c r="G19" s="88"/>
      <c r="H19" s="89"/>
      <c r="I19" s="90"/>
      <c r="J19" s="97">
        <v>339.47</v>
      </c>
      <c r="K19" s="89">
        <v>0</v>
      </c>
      <c r="L19" s="101">
        <v>339.47</v>
      </c>
      <c r="M19" s="97">
        <v>1378.89</v>
      </c>
      <c r="N19" s="89">
        <v>0</v>
      </c>
      <c r="O19" s="101">
        <v>1378.89</v>
      </c>
      <c r="P19" s="97">
        <v>0</v>
      </c>
      <c r="Q19" s="89">
        <v>0</v>
      </c>
      <c r="R19" s="101">
        <v>0</v>
      </c>
      <c r="S19" s="97">
        <v>0</v>
      </c>
      <c r="T19" s="89">
        <v>0</v>
      </c>
      <c r="U19" s="101">
        <v>0</v>
      </c>
      <c r="V19" s="97"/>
      <c r="W19" s="89"/>
      <c r="X19" s="101"/>
      <c r="Y19" s="97"/>
      <c r="Z19" s="89"/>
      <c r="AA19" s="101"/>
      <c r="AB19" s="97">
        <v>52</v>
      </c>
      <c r="AC19" s="89">
        <v>0</v>
      </c>
      <c r="AD19" s="101">
        <v>52</v>
      </c>
      <c r="AE19" s="97">
        <v>2300.52</v>
      </c>
      <c r="AF19" s="89">
        <v>0</v>
      </c>
      <c r="AG19" s="101">
        <v>2300.52</v>
      </c>
      <c r="AH19" s="97">
        <v>3000</v>
      </c>
      <c r="AI19" s="89">
        <v>0</v>
      </c>
      <c r="AJ19" s="101">
        <v>0</v>
      </c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>
        <v>0</v>
      </c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27422.450000000004</v>
      </c>
      <c r="BW19" s="77">
        <f t="shared" si="1"/>
        <v>0</v>
      </c>
      <c r="BX19" s="79">
        <f t="shared" si="2"/>
        <v>23148.640000000003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970087.5099999999</v>
      </c>
      <c r="E20" s="78">
        <f t="shared" si="3"/>
        <v>11546.21</v>
      </c>
      <c r="F20" s="79">
        <f t="shared" si="3"/>
        <v>1077260.44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42442.65</v>
      </c>
      <c r="K20" s="78">
        <f t="shared" si="3"/>
        <v>0</v>
      </c>
      <c r="L20" s="77">
        <f t="shared" si="3"/>
        <v>42257.62</v>
      </c>
      <c r="M20" s="98">
        <f t="shared" si="3"/>
        <v>192777.49</v>
      </c>
      <c r="N20" s="78">
        <f t="shared" si="3"/>
        <v>89349.45</v>
      </c>
      <c r="O20" s="77">
        <f t="shared" si="3"/>
        <v>173921.05</v>
      </c>
      <c r="P20" s="98">
        <f t="shared" si="3"/>
        <v>73726.02</v>
      </c>
      <c r="Q20" s="78">
        <f t="shared" si="3"/>
        <v>0</v>
      </c>
      <c r="R20" s="77">
        <f t="shared" si="3"/>
        <v>72031.06</v>
      </c>
      <c r="S20" s="98">
        <f t="shared" si="3"/>
        <v>6093.320000000001</v>
      </c>
      <c r="T20" s="78">
        <f t="shared" si="3"/>
        <v>0</v>
      </c>
      <c r="U20" s="77">
        <f t="shared" si="3"/>
        <v>8146.509999999999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359240.98999999993</v>
      </c>
      <c r="AC20" s="78">
        <f t="shared" si="3"/>
        <v>0</v>
      </c>
      <c r="AD20" s="77">
        <f t="shared" si="3"/>
        <v>340691.1</v>
      </c>
      <c r="AE20" s="98">
        <f t="shared" si="3"/>
        <v>239022.06000000003</v>
      </c>
      <c r="AF20" s="78">
        <f t="shared" si="3"/>
        <v>764.94</v>
      </c>
      <c r="AG20" s="77">
        <f t="shared" si="3"/>
        <v>244962.49999999997</v>
      </c>
      <c r="AH20" s="98">
        <f t="shared" si="3"/>
        <v>10937.52</v>
      </c>
      <c r="AI20" s="78">
        <f t="shared" si="3"/>
        <v>6976.82</v>
      </c>
      <c r="AJ20" s="77">
        <f t="shared" si="3"/>
        <v>7712.1900000000005</v>
      </c>
      <c r="AK20" s="98">
        <f t="shared" si="3"/>
        <v>21365.649999999998</v>
      </c>
      <c r="AL20" s="78">
        <f t="shared" si="3"/>
        <v>4432.0599999999995</v>
      </c>
      <c r="AM20" s="77">
        <f t="shared" si="3"/>
        <v>20219.909999999996</v>
      </c>
      <c r="AN20" s="98">
        <f t="shared" si="3"/>
        <v>894.79</v>
      </c>
      <c r="AO20" s="78">
        <f t="shared" si="3"/>
        <v>0</v>
      </c>
      <c r="AP20" s="77">
        <f t="shared" si="3"/>
        <v>760.3500000000001</v>
      </c>
      <c r="AQ20" s="98">
        <f t="shared" si="3"/>
        <v>8404.19</v>
      </c>
      <c r="AR20" s="78">
        <f t="shared" si="3"/>
        <v>0</v>
      </c>
      <c r="AS20" s="77">
        <f t="shared" si="3"/>
        <v>8404.189999999999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395761.6</v>
      </c>
      <c r="BD20" s="78">
        <f t="shared" si="3"/>
        <v>0</v>
      </c>
      <c r="BE20" s="77">
        <f t="shared" si="3"/>
        <v>395761.6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2320753.79</v>
      </c>
      <c r="BW20" s="77">
        <f>BW10+BW11+BW12+BW13+BW14+BW15+BW16+BW17+BW18+BW19</f>
        <v>113069.48000000001</v>
      </c>
      <c r="BX20" s="95">
        <f>BX10+BX11+BX12+BX13+BX14+BX15+BX16+BX17+BX18+BX19</f>
        <v>2392128.52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61949.130000000005</v>
      </c>
      <c r="E24" s="89">
        <v>3189.31</v>
      </c>
      <c r="F24" s="90">
        <v>14907.47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105552.33</v>
      </c>
      <c r="N24" s="89">
        <v>205892.96</v>
      </c>
      <c r="O24" s="101">
        <v>164731.63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/>
      <c r="Z24" s="89"/>
      <c r="AA24" s="101"/>
      <c r="AB24" s="97">
        <v>7688.619999999999</v>
      </c>
      <c r="AC24" s="89">
        <v>93958.76</v>
      </c>
      <c r="AD24" s="101">
        <v>14029.980000000001</v>
      </c>
      <c r="AE24" s="97">
        <v>145980.4</v>
      </c>
      <c r="AF24" s="89">
        <v>23974.62</v>
      </c>
      <c r="AG24" s="101">
        <v>111558.99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321170.48</v>
      </c>
      <c r="BW24" s="77">
        <f t="shared" si="4"/>
        <v>327015.64999999997</v>
      </c>
      <c r="BX24" s="79">
        <f t="shared" si="4"/>
        <v>305228.07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27069.6</v>
      </c>
      <c r="AC25" s="89">
        <v>0</v>
      </c>
      <c r="AD25" s="101">
        <v>27069.6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>
        <v>0</v>
      </c>
      <c r="AR25" s="89">
        <v>0</v>
      </c>
      <c r="AS25" s="101">
        <v>0</v>
      </c>
      <c r="AT25" s="97"/>
      <c r="AU25" s="89"/>
      <c r="AV25" s="101"/>
      <c r="AW25" s="97"/>
      <c r="AX25" s="89"/>
      <c r="AY25" s="101"/>
      <c r="AZ25" s="97"/>
      <c r="BA25" s="89"/>
      <c r="BB25" s="101"/>
      <c r="BC25" s="97">
        <v>0</v>
      </c>
      <c r="BD25" s="89">
        <v>0</v>
      </c>
      <c r="BE25" s="101">
        <v>0</v>
      </c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27069.6</v>
      </c>
      <c r="BW25" s="77">
        <f t="shared" si="4"/>
        <v>0</v>
      </c>
      <c r="BX25" s="79">
        <f t="shared" si="4"/>
        <v>27069.6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61949.130000000005</v>
      </c>
      <c r="E28" s="78">
        <f t="shared" si="5"/>
        <v>3189.31</v>
      </c>
      <c r="F28" s="79">
        <f t="shared" si="5"/>
        <v>14907.47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105552.33</v>
      </c>
      <c r="N28" s="78">
        <f t="shared" si="5"/>
        <v>205892.96</v>
      </c>
      <c r="O28" s="77">
        <f t="shared" si="5"/>
        <v>164731.63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34758.22</v>
      </c>
      <c r="AC28" s="78">
        <f t="shared" si="5"/>
        <v>93958.76</v>
      </c>
      <c r="AD28" s="77">
        <f t="shared" si="5"/>
        <v>41099.58</v>
      </c>
      <c r="AE28" s="98">
        <f t="shared" si="5"/>
        <v>145980.4</v>
      </c>
      <c r="AF28" s="78">
        <f t="shared" si="5"/>
        <v>23974.62</v>
      </c>
      <c r="AG28" s="77">
        <f t="shared" si="5"/>
        <v>111558.99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348240.07999999996</v>
      </c>
      <c r="BW28" s="77">
        <f>BW23+BW24+BW25+BW26+BW27</f>
        <v>327015.64999999997</v>
      </c>
      <c r="BX28" s="95">
        <f>BX23+BX24+BX25+BX26+BX27</f>
        <v>332297.67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12590.82</v>
      </c>
      <c r="BM40" s="89">
        <v>0</v>
      </c>
      <c r="BN40" s="101">
        <v>12590.82</v>
      </c>
      <c r="BO40" s="97"/>
      <c r="BP40" s="89"/>
      <c r="BQ40" s="101"/>
      <c r="BR40" s="97"/>
      <c r="BS40" s="89"/>
      <c r="BT40" s="101"/>
      <c r="BU40" s="76"/>
      <c r="BV40" s="85">
        <f t="shared" si="10"/>
        <v>12590.82</v>
      </c>
      <c r="BW40" s="77">
        <f t="shared" si="10"/>
        <v>0</v>
      </c>
      <c r="BX40" s="79">
        <f t="shared" si="10"/>
        <v>12590.82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12590.82</v>
      </c>
      <c r="BM42" s="78">
        <f t="shared" si="12"/>
        <v>0</v>
      </c>
      <c r="BN42" s="77">
        <f t="shared" si="12"/>
        <v>12590.82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12590.82</v>
      </c>
      <c r="BW42" s="77">
        <f>BW38+BW39+BW40+BW41</f>
        <v>0</v>
      </c>
      <c r="BX42" s="95">
        <f>BX38+BX39+BX40+BX41</f>
        <v>12590.82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260420.65999999997</v>
      </c>
      <c r="BS49" s="89">
        <v>0</v>
      </c>
      <c r="BT49" s="101">
        <v>267473.61</v>
      </c>
      <c r="BU49" s="76"/>
      <c r="BV49" s="85">
        <f aca="true" t="shared" si="15" ref="BV49:BX50">D49+G49+J49+M49+P49+S49+V49+Y49+AB49+AE49+AH49+AK49+AN49+AQ49+AT49+AW49+AZ49+BC49+BF49+BI49+BL49+BO49+BR49</f>
        <v>260420.65999999997</v>
      </c>
      <c r="BW49" s="77">
        <f t="shared" si="15"/>
        <v>0</v>
      </c>
      <c r="BX49" s="79">
        <f t="shared" si="15"/>
        <v>267473.61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33454.82</v>
      </c>
      <c r="BS50" s="89">
        <v>0</v>
      </c>
      <c r="BT50" s="101">
        <v>31897.269999999997</v>
      </c>
      <c r="BU50" s="76"/>
      <c r="BV50" s="85">
        <f t="shared" si="15"/>
        <v>33454.82</v>
      </c>
      <c r="BW50" s="77">
        <f t="shared" si="15"/>
        <v>0</v>
      </c>
      <c r="BX50" s="79">
        <f t="shared" si="15"/>
        <v>31897.269999999997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293875.48</v>
      </c>
      <c r="BS51" s="78">
        <f>BS49+BS50</f>
        <v>0</v>
      </c>
      <c r="BT51" s="77">
        <f>BT49+BT50</f>
        <v>299370.88</v>
      </c>
      <c r="BU51" s="85"/>
      <c r="BV51" s="85">
        <f>BV49+BV50</f>
        <v>293875.48</v>
      </c>
      <c r="BW51" s="77">
        <f>BW49+BW50</f>
        <v>0</v>
      </c>
      <c r="BX51" s="95">
        <f>BX49+BX50</f>
        <v>299370.88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1032036.6399999999</v>
      </c>
      <c r="E53" s="86">
        <f t="shared" si="18"/>
        <v>14735.519999999999</v>
      </c>
      <c r="F53" s="86">
        <f t="shared" si="18"/>
        <v>1092167.91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42442.65</v>
      </c>
      <c r="K53" s="86">
        <f t="shared" si="18"/>
        <v>0</v>
      </c>
      <c r="L53" s="86">
        <f t="shared" si="18"/>
        <v>42257.62</v>
      </c>
      <c r="M53" s="86">
        <f t="shared" si="18"/>
        <v>298329.82</v>
      </c>
      <c r="N53" s="86">
        <f t="shared" si="18"/>
        <v>295242.41</v>
      </c>
      <c r="O53" s="86">
        <f t="shared" si="18"/>
        <v>338652.68</v>
      </c>
      <c r="P53" s="86">
        <f t="shared" si="18"/>
        <v>73726.02</v>
      </c>
      <c r="Q53" s="86">
        <f t="shared" si="18"/>
        <v>0</v>
      </c>
      <c r="R53" s="86">
        <f t="shared" si="18"/>
        <v>72031.06</v>
      </c>
      <c r="S53" s="86">
        <f t="shared" si="18"/>
        <v>6093.320000000001</v>
      </c>
      <c r="T53" s="86">
        <f t="shared" si="18"/>
        <v>0</v>
      </c>
      <c r="U53" s="86">
        <f t="shared" si="18"/>
        <v>8146.509999999999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393999.20999999996</v>
      </c>
      <c r="AC53" s="86">
        <f t="shared" si="18"/>
        <v>93958.76</v>
      </c>
      <c r="AD53" s="86">
        <f t="shared" si="18"/>
        <v>381790.68</v>
      </c>
      <c r="AE53" s="86">
        <f t="shared" si="18"/>
        <v>385002.46</v>
      </c>
      <c r="AF53" s="86">
        <f t="shared" si="18"/>
        <v>24739.559999999998</v>
      </c>
      <c r="AG53" s="86">
        <f t="shared" si="18"/>
        <v>356521.49</v>
      </c>
      <c r="AH53" s="86">
        <f t="shared" si="18"/>
        <v>10937.52</v>
      </c>
      <c r="AI53" s="86">
        <f t="shared" si="18"/>
        <v>6976.82</v>
      </c>
      <c r="AJ53" s="86">
        <f aca="true" t="shared" si="19" ref="AJ53:BT53">AJ20+AJ28+AJ35+AJ42+AJ46+AJ51</f>
        <v>7712.1900000000005</v>
      </c>
      <c r="AK53" s="86">
        <f t="shared" si="19"/>
        <v>21365.649999999998</v>
      </c>
      <c r="AL53" s="86">
        <f t="shared" si="19"/>
        <v>4432.0599999999995</v>
      </c>
      <c r="AM53" s="86">
        <f t="shared" si="19"/>
        <v>20219.909999999996</v>
      </c>
      <c r="AN53" s="86">
        <f t="shared" si="19"/>
        <v>894.79</v>
      </c>
      <c r="AO53" s="86">
        <f t="shared" si="19"/>
        <v>0</v>
      </c>
      <c r="AP53" s="86">
        <f t="shared" si="19"/>
        <v>760.3500000000001</v>
      </c>
      <c r="AQ53" s="86">
        <f t="shared" si="19"/>
        <v>8404.19</v>
      </c>
      <c r="AR53" s="86">
        <f t="shared" si="19"/>
        <v>0</v>
      </c>
      <c r="AS53" s="86">
        <f t="shared" si="19"/>
        <v>8404.189999999999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395761.6</v>
      </c>
      <c r="BD53" s="86">
        <f t="shared" si="19"/>
        <v>0</v>
      </c>
      <c r="BE53" s="86">
        <f t="shared" si="19"/>
        <v>395761.6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12590.82</v>
      </c>
      <c r="BM53" s="86">
        <f t="shared" si="19"/>
        <v>0</v>
      </c>
      <c r="BN53" s="86">
        <f t="shared" si="19"/>
        <v>12590.82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293875.48</v>
      </c>
      <c r="BS53" s="86">
        <f t="shared" si="19"/>
        <v>0</v>
      </c>
      <c r="BT53" s="86">
        <f t="shared" si="19"/>
        <v>299370.88</v>
      </c>
      <c r="BU53" s="86">
        <f>BU8</f>
        <v>0</v>
      </c>
      <c r="BV53" s="102">
        <f>BV8+BV20+BV28+BV35+BV42+BV46+BV51</f>
        <v>2975460.17</v>
      </c>
      <c r="BW53" s="87">
        <f>BW20+BW28+BW35+BW42+BW46+BW51</f>
        <v>440085.13</v>
      </c>
      <c r="BX53" s="87">
        <f>BX20+BX28+BX35+BX42+BX46+BX51</f>
        <v>3036387.8899999997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1400357.0700000003</v>
      </c>
      <c r="BW54" s="93"/>
      <c r="BX54" s="94">
        <f>IF((Spese_Rendiconto_2020!BX53-Entrate_Rendiconto_2020!E58)&lt;0,Entrate_Rendiconto_2020!E58-Spese_Rendiconto_2020!BX53,0)</f>
        <v>1846998.6600000001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2021-07-28T13:05:54Z</dcterms:modified>
  <cp:category/>
  <cp:version/>
  <cp:contentType/>
  <cp:contentStatus/>
</cp:coreProperties>
</file>