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<sst xmlns="http://schemas.openxmlformats.org/spreadsheetml/2006/main" count="870" uniqueCount="149">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</sst>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97110.95</v>
      </c>
      <c r="E5" s="38"/>
    </row>
    <row r="6" spans="2:5" ht="15">
      <c r="B6" s="8"/>
      <c r="C6" s="5" t="s">
        <v>5</v>
      </c>
      <c r="D6" s="39">
        <v>891561.19</v>
      </c>
      <c r="E6" s="40"/>
    </row>
    <row r="7" spans="2:5" ht="15">
      <c r="B7" s="8"/>
      <c r="C7" s="5" t="s">
        <v>6</v>
      </c>
      <c r="D7" s="39">
        <v>1768999.9999999998</v>
      </c>
      <c r="E7" s="40"/>
    </row>
    <row r="8" spans="2:5" ht="15.75" thickBot="1">
      <c r="B8" s="9"/>
      <c r="C8" s="6" t="s">
        <v>7</v>
      </c>
      <c r="D8" s="41"/>
      <c r="E8" s="42">
        <v>7876909.61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3943479.0700000003</v>
      </c>
      <c r="E10" s="45">
        <v>3549048.69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748688.97</v>
      </c>
      <c r="E14" s="45">
        <v>709905.77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4692168.04</v>
      </c>
      <c r="E16" s="51">
        <f>E10+E11+E12+E13+E14+E15</f>
        <v>4258954.46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197842.36</v>
      </c>
      <c r="E18" s="45">
        <v>202420.72999999998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6000</v>
      </c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197842.36</v>
      </c>
      <c r="E23" s="51">
        <f>E18+E19+E20+E21+E22</f>
        <v>208420.72999999998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493947.95</v>
      </c>
      <c r="E25" s="45">
        <v>491766.85000000003</v>
      </c>
    </row>
    <row r="26" spans="2:5" ht="15">
      <c r="B26" s="13">
        <v>30200</v>
      </c>
      <c r="C26" s="54" t="s">
        <v>28</v>
      </c>
      <c r="D26" s="39">
        <v>3272283.71</v>
      </c>
      <c r="E26" s="45">
        <v>1838208.38</v>
      </c>
    </row>
    <row r="27" spans="2:5" ht="15">
      <c r="B27" s="13">
        <v>30300</v>
      </c>
      <c r="C27" s="54" t="s">
        <v>29</v>
      </c>
      <c r="D27" s="39">
        <v>3.48</v>
      </c>
      <c r="E27" s="45">
        <v>4.21</v>
      </c>
    </row>
    <row r="28" spans="2:5" ht="15">
      <c r="B28" s="13">
        <v>30400</v>
      </c>
      <c r="C28" s="54" t="s">
        <v>30</v>
      </c>
      <c r="D28" s="49">
        <v>48269.19</v>
      </c>
      <c r="E28" s="45">
        <v>48269.19</v>
      </c>
    </row>
    <row r="29" spans="2:5" ht="15">
      <c r="B29" s="13">
        <v>30500</v>
      </c>
      <c r="C29" s="54" t="s">
        <v>31</v>
      </c>
      <c r="D29" s="60">
        <v>256869.09</v>
      </c>
      <c r="E29" s="50">
        <v>241101.15999999997</v>
      </c>
    </row>
    <row r="30" spans="2:5" ht="15.75" thickBot="1">
      <c r="B30" s="16">
        <v>30000</v>
      </c>
      <c r="C30" s="15" t="s">
        <v>32</v>
      </c>
      <c r="D30" s="48">
        <f>D25+D26+D27+D28+D29</f>
        <v>4071373.42</v>
      </c>
      <c r="E30" s="51">
        <f>E25+E26+E27+E28+E29</f>
        <v>2619349.79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211862.89</v>
      </c>
      <c r="E33" s="59">
        <v>211862.89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306607.07</v>
      </c>
      <c r="E36" s="50">
        <v>306607.07</v>
      </c>
    </row>
    <row r="37" spans="2:5" ht="15.75" thickBot="1">
      <c r="B37" s="16">
        <v>40000</v>
      </c>
      <c r="C37" s="15" t="s">
        <v>40</v>
      </c>
      <c r="D37" s="48">
        <f>D32+D33+D34+D35+D36</f>
        <v>518469.96</v>
      </c>
      <c r="E37" s="51">
        <f>E32+E33+E34+E35+E36</f>
        <v>518469.96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1016168.9499999997</v>
      </c>
      <c r="E54" s="45">
        <v>1016168.95</v>
      </c>
    </row>
    <row r="55" spans="2:5" ht="15">
      <c r="B55" s="13">
        <v>90200</v>
      </c>
      <c r="C55" s="54" t="s">
        <v>62</v>
      </c>
      <c r="D55" s="61">
        <v>132993.05</v>
      </c>
      <c r="E55" s="62">
        <v>126889.95000000001</v>
      </c>
    </row>
    <row r="56" spans="2:5" ht="15.75" thickBot="1">
      <c r="B56" s="16">
        <v>90000</v>
      </c>
      <c r="C56" s="15" t="s">
        <v>63</v>
      </c>
      <c r="D56" s="48">
        <f>D54+D55</f>
        <v>1149161.9999999998</v>
      </c>
      <c r="E56" s="51">
        <f>E54+E55</f>
        <v>1143058.9</v>
      </c>
    </row>
    <row r="57" spans="2:5" ht="16.5" thickBot="1" thickTop="1">
      <c r="B57" s="109" t="s">
        <v>64</v>
      </c>
      <c r="C57" s="110"/>
      <c r="D57" s="52">
        <f>D16+D23+D30+D37+D43+D49+D52+D56</f>
        <v>10629015.780000001</v>
      </c>
      <c r="E57" s="55">
        <f>E16+E23+E30+E37+E43+E49+E52+E56</f>
        <v>8748253.84</v>
      </c>
    </row>
    <row r="58" spans="2:5" ht="16.5" thickBot="1" thickTop="1">
      <c r="B58" s="109" t="s">
        <v>65</v>
      </c>
      <c r="C58" s="110"/>
      <c r="D58" s="52">
        <f>D57+D5+D6+D7+D8</f>
        <v>13386687.92</v>
      </c>
      <c r="E58" s="55">
        <f>E57+E5+E6+E7+E8</f>
        <v>16625163.45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745575.7600000004</v>
      </c>
      <c r="E10" s="89">
        <v>103401.15</v>
      </c>
      <c r="F10" s="90">
        <v>745857.3600000003</v>
      </c>
      <c r="G10" s="88"/>
      <c r="H10" s="89"/>
      <c r="I10" s="90"/>
      <c r="J10" s="97">
        <v>264391.03</v>
      </c>
      <c r="K10" s="89">
        <v>0</v>
      </c>
      <c r="L10" s="101">
        <v>264391.03</v>
      </c>
      <c r="M10" s="91">
        <v>114254.08</v>
      </c>
      <c r="N10" s="89">
        <v>0</v>
      </c>
      <c r="O10" s="90">
        <v>114254.08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>
        <v>111573.55</v>
      </c>
      <c r="Z10" s="89">
        <v>0</v>
      </c>
      <c r="AA10" s="90">
        <v>113118.58</v>
      </c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1235794.4200000004</v>
      </c>
      <c r="BW10" s="77">
        <f aca="true" t="shared" si="1" ref="BW10:BW19">E10+H10+K10+N10+Q10+T10+W10+Z10+AC10+AF10+AI10+AL10+AO10+AR10+AU10+AX10+BA10+BD10+BG10+BJ10+BM10+BP10+BS10</f>
        <v>103401.15</v>
      </c>
      <c r="BX10" s="79">
        <f aca="true" t="shared" si="2" ref="BX10:BX19">F10+I10+L10+O10+R10+U10+X10+AA10+AD10+AG10+AJ10+AM10+AP10+AS10+AV10+AY10+BB10+BE10+BH10+BK10+BN10+BQ10+BT10</f>
        <v>1237621.0500000005</v>
      </c>
    </row>
    <row r="11" spans="2:76" ht="15">
      <c r="B11" s="13">
        <v>102</v>
      </c>
      <c r="C11" s="25" t="s">
        <v>92</v>
      </c>
      <c r="D11" s="88">
        <v>93169.29</v>
      </c>
      <c r="E11" s="89">
        <v>8854.34</v>
      </c>
      <c r="F11" s="90">
        <v>92573.35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263.3</v>
      </c>
      <c r="Q11" s="89">
        <v>0</v>
      </c>
      <c r="R11" s="90">
        <v>263.3</v>
      </c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>
        <v>106.09</v>
      </c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93432.59</v>
      </c>
      <c r="BW11" s="77">
        <f t="shared" si="1"/>
        <v>8854.34</v>
      </c>
      <c r="BX11" s="79">
        <f t="shared" si="2"/>
        <v>92942.74</v>
      </c>
    </row>
    <row r="12" spans="2:76" ht="15">
      <c r="B12" s="13">
        <v>103</v>
      </c>
      <c r="C12" s="25" t="s">
        <v>93</v>
      </c>
      <c r="D12" s="88">
        <v>460994.1300000001</v>
      </c>
      <c r="E12" s="89">
        <v>42222.83</v>
      </c>
      <c r="F12" s="90">
        <v>472115.87000000017</v>
      </c>
      <c r="G12" s="88"/>
      <c r="H12" s="89"/>
      <c r="I12" s="90"/>
      <c r="J12" s="97">
        <v>565248.0499999999</v>
      </c>
      <c r="K12" s="89">
        <v>0</v>
      </c>
      <c r="L12" s="101">
        <v>484577.45000000007</v>
      </c>
      <c r="M12" s="91">
        <v>667971.39</v>
      </c>
      <c r="N12" s="89">
        <v>1368.8</v>
      </c>
      <c r="O12" s="90">
        <v>722663.86</v>
      </c>
      <c r="P12" s="91">
        <v>45201.43000000001</v>
      </c>
      <c r="Q12" s="89">
        <v>0</v>
      </c>
      <c r="R12" s="90">
        <v>49665.01</v>
      </c>
      <c r="S12" s="91">
        <v>20137.25</v>
      </c>
      <c r="T12" s="89">
        <v>0</v>
      </c>
      <c r="U12" s="90">
        <v>25188.93</v>
      </c>
      <c r="V12" s="91"/>
      <c r="W12" s="89"/>
      <c r="X12" s="90"/>
      <c r="Y12" s="91">
        <v>84234.84</v>
      </c>
      <c r="Z12" s="89">
        <v>14009.84</v>
      </c>
      <c r="AA12" s="90">
        <v>26913.43</v>
      </c>
      <c r="AB12" s="91">
        <v>1505304.39</v>
      </c>
      <c r="AC12" s="89">
        <v>0</v>
      </c>
      <c r="AD12" s="90">
        <v>1644806.76</v>
      </c>
      <c r="AE12" s="91">
        <v>471688.61</v>
      </c>
      <c r="AF12" s="89">
        <v>0</v>
      </c>
      <c r="AG12" s="90">
        <v>517369.9800000001</v>
      </c>
      <c r="AH12" s="91">
        <v>4613.33</v>
      </c>
      <c r="AI12" s="89">
        <v>0</v>
      </c>
      <c r="AJ12" s="90">
        <v>1641.89</v>
      </c>
      <c r="AK12" s="91">
        <v>129324.46</v>
      </c>
      <c r="AL12" s="89">
        <v>0</v>
      </c>
      <c r="AM12" s="90">
        <v>86512.82</v>
      </c>
      <c r="AN12" s="91">
        <v>6100</v>
      </c>
      <c r="AO12" s="89">
        <v>0</v>
      </c>
      <c r="AP12" s="90">
        <v>6100</v>
      </c>
      <c r="AQ12" s="91">
        <v>2484.99</v>
      </c>
      <c r="AR12" s="89">
        <v>0</v>
      </c>
      <c r="AS12" s="90">
        <v>1801.79</v>
      </c>
      <c r="AT12" s="91"/>
      <c r="AU12" s="89"/>
      <c r="AV12" s="90"/>
      <c r="AW12" s="91"/>
      <c r="AX12" s="89"/>
      <c r="AY12" s="90"/>
      <c r="AZ12" s="91">
        <v>22117.94</v>
      </c>
      <c r="BA12" s="89">
        <v>0</v>
      </c>
      <c r="BB12" s="90">
        <v>16184.83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3985420.81</v>
      </c>
      <c r="BW12" s="77">
        <f t="shared" si="1"/>
        <v>57601.47</v>
      </c>
      <c r="BX12" s="79">
        <f t="shared" si="2"/>
        <v>4055542.62</v>
      </c>
    </row>
    <row r="13" spans="2:76" ht="15">
      <c r="B13" s="13">
        <v>104</v>
      </c>
      <c r="C13" s="25" t="s">
        <v>19</v>
      </c>
      <c r="D13" s="88">
        <v>67164.47</v>
      </c>
      <c r="E13" s="89">
        <v>0</v>
      </c>
      <c r="F13" s="90">
        <v>43825.329999999994</v>
      </c>
      <c r="G13" s="88"/>
      <c r="H13" s="89"/>
      <c r="I13" s="90"/>
      <c r="J13" s="97">
        <v>704200</v>
      </c>
      <c r="K13" s="89">
        <v>0</v>
      </c>
      <c r="L13" s="101">
        <v>885272.1399999999</v>
      </c>
      <c r="M13" s="91">
        <v>187427.22</v>
      </c>
      <c r="N13" s="89">
        <v>0</v>
      </c>
      <c r="O13" s="90">
        <v>179333.34</v>
      </c>
      <c r="P13" s="91">
        <v>40100</v>
      </c>
      <c r="Q13" s="89">
        <v>0</v>
      </c>
      <c r="R13" s="90">
        <v>40100</v>
      </c>
      <c r="S13" s="91">
        <v>50134</v>
      </c>
      <c r="T13" s="89">
        <v>0</v>
      </c>
      <c r="U13" s="90">
        <v>55054</v>
      </c>
      <c r="V13" s="91"/>
      <c r="W13" s="89"/>
      <c r="X13" s="90"/>
      <c r="Y13" s="91">
        <v>11377.71</v>
      </c>
      <c r="Z13" s="89">
        <v>0</v>
      </c>
      <c r="AA13" s="90">
        <v>11377.71</v>
      </c>
      <c r="AB13" s="91">
        <v>0</v>
      </c>
      <c r="AC13" s="89">
        <v>0</v>
      </c>
      <c r="AD13" s="90">
        <v>0</v>
      </c>
      <c r="AE13" s="91"/>
      <c r="AF13" s="89"/>
      <c r="AG13" s="90"/>
      <c r="AH13" s="91"/>
      <c r="AI13" s="89"/>
      <c r="AJ13" s="90"/>
      <c r="AK13" s="91">
        <v>434567.31000000006</v>
      </c>
      <c r="AL13" s="89">
        <v>0</v>
      </c>
      <c r="AM13" s="90">
        <v>391685.8300000001</v>
      </c>
      <c r="AN13" s="91">
        <v>3905.76</v>
      </c>
      <c r="AO13" s="89">
        <v>0</v>
      </c>
      <c r="AP13" s="90">
        <v>4063.2</v>
      </c>
      <c r="AQ13" s="91">
        <v>2000</v>
      </c>
      <c r="AR13" s="89">
        <v>0</v>
      </c>
      <c r="AS13" s="90">
        <v>2000</v>
      </c>
      <c r="AT13" s="91">
        <v>4052.81</v>
      </c>
      <c r="AU13" s="89">
        <v>0</v>
      </c>
      <c r="AV13" s="90">
        <v>3452.81</v>
      </c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1504929.28</v>
      </c>
      <c r="BW13" s="77">
        <f t="shared" si="1"/>
        <v>0</v>
      </c>
      <c r="BX13" s="79">
        <f t="shared" si="2"/>
        <v>1616164.3599999999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149.7</v>
      </c>
      <c r="BM16" s="89">
        <v>0</v>
      </c>
      <c r="BN16" s="90">
        <v>149.7</v>
      </c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149.7</v>
      </c>
      <c r="BW16" s="77">
        <f t="shared" si="1"/>
        <v>0</v>
      </c>
      <c r="BX16" s="79">
        <f t="shared" si="2"/>
        <v>149.7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36722.57</v>
      </c>
      <c r="E18" s="89">
        <v>0</v>
      </c>
      <c r="F18" s="90">
        <v>25564.92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36722.57</v>
      </c>
      <c r="BW18" s="77">
        <f t="shared" si="1"/>
        <v>0</v>
      </c>
      <c r="BX18" s="79">
        <f t="shared" si="2"/>
        <v>25564.92</v>
      </c>
    </row>
    <row r="19" spans="2:76" ht="15">
      <c r="B19" s="13">
        <v>110</v>
      </c>
      <c r="C19" s="25" t="s">
        <v>98</v>
      </c>
      <c r="D19" s="88">
        <v>43394.58</v>
      </c>
      <c r="E19" s="89">
        <v>0</v>
      </c>
      <c r="F19" s="90">
        <v>43394.58</v>
      </c>
      <c r="G19" s="88"/>
      <c r="H19" s="89"/>
      <c r="I19" s="90"/>
      <c r="J19" s="97">
        <v>910.17</v>
      </c>
      <c r="K19" s="89">
        <v>0</v>
      </c>
      <c r="L19" s="101">
        <v>1360.35</v>
      </c>
      <c r="M19" s="97">
        <v>205</v>
      </c>
      <c r="N19" s="89">
        <v>0</v>
      </c>
      <c r="O19" s="101">
        <v>205</v>
      </c>
      <c r="P19" s="97">
        <v>0</v>
      </c>
      <c r="Q19" s="89">
        <v>0</v>
      </c>
      <c r="R19" s="101">
        <v>0</v>
      </c>
      <c r="S19" s="97"/>
      <c r="T19" s="89"/>
      <c r="U19" s="101"/>
      <c r="V19" s="97"/>
      <c r="W19" s="89"/>
      <c r="X19" s="101"/>
      <c r="Y19" s="97">
        <v>18149.719999999998</v>
      </c>
      <c r="Z19" s="89">
        <v>0</v>
      </c>
      <c r="AA19" s="101">
        <v>16690.6</v>
      </c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11515</v>
      </c>
      <c r="AL19" s="89">
        <v>0</v>
      </c>
      <c r="AM19" s="101">
        <v>10480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74174.47</v>
      </c>
      <c r="BW19" s="77">
        <f t="shared" si="1"/>
        <v>0</v>
      </c>
      <c r="BX19" s="79">
        <f t="shared" si="2"/>
        <v>72130.53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1447020.8000000007</v>
      </c>
      <c r="E20" s="78">
        <f t="shared" si="3"/>
        <v>154478.32</v>
      </c>
      <c r="F20" s="79">
        <f t="shared" si="3"/>
        <v>1423331.4100000006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1534749.25</v>
      </c>
      <c r="K20" s="78">
        <f t="shared" si="3"/>
        <v>0</v>
      </c>
      <c r="L20" s="77">
        <f t="shared" si="3"/>
        <v>1635600.9700000002</v>
      </c>
      <c r="M20" s="98">
        <f t="shared" si="3"/>
        <v>969857.69</v>
      </c>
      <c r="N20" s="78">
        <f t="shared" si="3"/>
        <v>1368.8</v>
      </c>
      <c r="O20" s="77">
        <f t="shared" si="3"/>
        <v>1016456.2799999999</v>
      </c>
      <c r="P20" s="98">
        <f t="shared" si="3"/>
        <v>85564.73000000001</v>
      </c>
      <c r="Q20" s="78">
        <f t="shared" si="3"/>
        <v>0</v>
      </c>
      <c r="R20" s="77">
        <f t="shared" si="3"/>
        <v>90028.31</v>
      </c>
      <c r="S20" s="98">
        <f t="shared" si="3"/>
        <v>70271.25</v>
      </c>
      <c r="T20" s="78">
        <f t="shared" si="3"/>
        <v>0</v>
      </c>
      <c r="U20" s="77">
        <f t="shared" si="3"/>
        <v>80242.93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225335.82</v>
      </c>
      <c r="Z20" s="78">
        <f t="shared" si="3"/>
        <v>14009.84</v>
      </c>
      <c r="AA20" s="77">
        <f t="shared" si="3"/>
        <v>168206.41</v>
      </c>
      <c r="AB20" s="98">
        <f t="shared" si="3"/>
        <v>1505304.39</v>
      </c>
      <c r="AC20" s="78">
        <f t="shared" si="3"/>
        <v>0</v>
      </c>
      <c r="AD20" s="77">
        <f t="shared" si="3"/>
        <v>1644806.76</v>
      </c>
      <c r="AE20" s="98">
        <f t="shared" si="3"/>
        <v>471688.61</v>
      </c>
      <c r="AF20" s="78">
        <f t="shared" si="3"/>
        <v>0</v>
      </c>
      <c r="AG20" s="77">
        <f t="shared" si="3"/>
        <v>517369.9800000001</v>
      </c>
      <c r="AH20" s="98">
        <f t="shared" si="3"/>
        <v>4613.33</v>
      </c>
      <c r="AI20" s="78">
        <f t="shared" si="3"/>
        <v>0</v>
      </c>
      <c r="AJ20" s="77">
        <f t="shared" si="3"/>
        <v>1641.89</v>
      </c>
      <c r="AK20" s="98">
        <f t="shared" si="3"/>
        <v>575406.77</v>
      </c>
      <c r="AL20" s="78">
        <f t="shared" si="3"/>
        <v>0</v>
      </c>
      <c r="AM20" s="77">
        <f t="shared" si="3"/>
        <v>488678.6500000001</v>
      </c>
      <c r="AN20" s="98">
        <f t="shared" si="3"/>
        <v>10005.76</v>
      </c>
      <c r="AO20" s="78">
        <f t="shared" si="3"/>
        <v>0</v>
      </c>
      <c r="AP20" s="77">
        <f t="shared" si="3"/>
        <v>10163.2</v>
      </c>
      <c r="AQ20" s="98">
        <f t="shared" si="3"/>
        <v>4484.99</v>
      </c>
      <c r="AR20" s="78">
        <f t="shared" si="3"/>
        <v>0</v>
      </c>
      <c r="AS20" s="77">
        <f t="shared" si="3"/>
        <v>3801.79</v>
      </c>
      <c r="AT20" s="98">
        <f t="shared" si="3"/>
        <v>4052.81</v>
      </c>
      <c r="AU20" s="78">
        <f t="shared" si="3"/>
        <v>0</v>
      </c>
      <c r="AV20" s="77">
        <f t="shared" si="3"/>
        <v>3452.81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22117.94</v>
      </c>
      <c r="BA20" s="78">
        <f t="shared" si="3"/>
        <v>0</v>
      </c>
      <c r="BB20" s="77">
        <f t="shared" si="3"/>
        <v>16184.83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149.7</v>
      </c>
      <c r="BM20" s="78">
        <f t="shared" si="3"/>
        <v>0</v>
      </c>
      <c r="BN20" s="77">
        <f t="shared" si="3"/>
        <v>149.7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6930623.840000001</v>
      </c>
      <c r="BW20" s="77">
        <f>BW10+BW11+BW12+BW13+BW14+BW15+BW16+BW17+BW18+BW19</f>
        <v>169856.96</v>
      </c>
      <c r="BX20" s="95">
        <f>BX10+BX11+BX12+BX13+BX14+BX15+BX16+BX17+BX18+BX19</f>
        <v>7100115.92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165659.97</v>
      </c>
      <c r="E24" s="89">
        <v>223455.2</v>
      </c>
      <c r="F24" s="90">
        <v>275954.9</v>
      </c>
      <c r="G24" s="88"/>
      <c r="H24" s="89"/>
      <c r="I24" s="90"/>
      <c r="J24" s="97">
        <v>11975.630000000001</v>
      </c>
      <c r="K24" s="89">
        <v>6087.9</v>
      </c>
      <c r="L24" s="101">
        <v>46288.23</v>
      </c>
      <c r="M24" s="97">
        <v>545539.79</v>
      </c>
      <c r="N24" s="89">
        <v>692326.8099999999</v>
      </c>
      <c r="O24" s="101">
        <v>563389.49</v>
      </c>
      <c r="P24" s="97">
        <v>128</v>
      </c>
      <c r="Q24" s="89">
        <v>0</v>
      </c>
      <c r="R24" s="101">
        <v>3687.6099999999997</v>
      </c>
      <c r="S24" s="97">
        <v>40557.210000000014</v>
      </c>
      <c r="T24" s="89">
        <v>189658.9</v>
      </c>
      <c r="U24" s="101">
        <v>67014.16</v>
      </c>
      <c r="V24" s="97"/>
      <c r="W24" s="89"/>
      <c r="X24" s="101"/>
      <c r="Y24" s="97">
        <v>52999</v>
      </c>
      <c r="Z24" s="89">
        <v>3189</v>
      </c>
      <c r="AA24" s="101">
        <v>37545.51</v>
      </c>
      <c r="AB24" s="97">
        <v>158716.14</v>
      </c>
      <c r="AC24" s="89">
        <v>138862.12</v>
      </c>
      <c r="AD24" s="101">
        <v>118091.44</v>
      </c>
      <c r="AE24" s="97">
        <v>111314.82</v>
      </c>
      <c r="AF24" s="89">
        <v>409071.97</v>
      </c>
      <c r="AG24" s="101">
        <v>129151.69</v>
      </c>
      <c r="AH24" s="97"/>
      <c r="AI24" s="89"/>
      <c r="AJ24" s="101"/>
      <c r="AK24" s="97">
        <v>0</v>
      </c>
      <c r="AL24" s="89">
        <v>0</v>
      </c>
      <c r="AM24" s="101">
        <v>253557.94</v>
      </c>
      <c r="AN24" s="97">
        <v>0</v>
      </c>
      <c r="AO24" s="89">
        <v>0</v>
      </c>
      <c r="AP24" s="101">
        <v>4938.56</v>
      </c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1086890.56</v>
      </c>
      <c r="BW24" s="77">
        <f t="shared" si="4"/>
        <v>1662651.8999999997</v>
      </c>
      <c r="BX24" s="79">
        <f t="shared" si="4"/>
        <v>1499619.53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35000</v>
      </c>
      <c r="AB25" s="97">
        <v>0</v>
      </c>
      <c r="AC25" s="89">
        <v>166000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166000</v>
      </c>
      <c r="BX25" s="79">
        <f t="shared" si="4"/>
        <v>35000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>
        <v>0</v>
      </c>
      <c r="AI26" s="89">
        <v>0</v>
      </c>
      <c r="AJ26" s="101">
        <v>0</v>
      </c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4426.81</v>
      </c>
      <c r="Z27" s="89">
        <v>0</v>
      </c>
      <c r="AA27" s="101">
        <v>4426.81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4426.81</v>
      </c>
      <c r="BW27" s="77">
        <f t="shared" si="4"/>
        <v>0</v>
      </c>
      <c r="BX27" s="79">
        <f t="shared" si="4"/>
        <v>4426.81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165659.97</v>
      </c>
      <c r="E28" s="78">
        <f t="shared" si="5"/>
        <v>223455.2</v>
      </c>
      <c r="F28" s="79">
        <f t="shared" si="5"/>
        <v>275954.9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11975.630000000001</v>
      </c>
      <c r="K28" s="78">
        <f t="shared" si="5"/>
        <v>6087.9</v>
      </c>
      <c r="L28" s="77">
        <f t="shared" si="5"/>
        <v>46288.23</v>
      </c>
      <c r="M28" s="98">
        <f t="shared" si="5"/>
        <v>545539.79</v>
      </c>
      <c r="N28" s="78">
        <f t="shared" si="5"/>
        <v>692326.8099999999</v>
      </c>
      <c r="O28" s="77">
        <f t="shared" si="5"/>
        <v>563389.49</v>
      </c>
      <c r="P28" s="98">
        <f t="shared" si="5"/>
        <v>128</v>
      </c>
      <c r="Q28" s="78">
        <f t="shared" si="5"/>
        <v>0</v>
      </c>
      <c r="R28" s="77">
        <f t="shared" si="5"/>
        <v>3687.6099999999997</v>
      </c>
      <c r="S28" s="98">
        <f t="shared" si="5"/>
        <v>40557.210000000014</v>
      </c>
      <c r="T28" s="78">
        <f t="shared" si="5"/>
        <v>189658.9</v>
      </c>
      <c r="U28" s="77">
        <f t="shared" si="5"/>
        <v>67014.16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57425.81</v>
      </c>
      <c r="Z28" s="78">
        <f t="shared" si="5"/>
        <v>3189</v>
      </c>
      <c r="AA28" s="77">
        <f t="shared" si="5"/>
        <v>76972.32</v>
      </c>
      <c r="AB28" s="98">
        <f t="shared" si="5"/>
        <v>158716.14</v>
      </c>
      <c r="AC28" s="78">
        <f t="shared" si="5"/>
        <v>304862.12</v>
      </c>
      <c r="AD28" s="77">
        <f t="shared" si="5"/>
        <v>118091.44</v>
      </c>
      <c r="AE28" s="98">
        <f t="shared" si="5"/>
        <v>111314.82</v>
      </c>
      <c r="AF28" s="78">
        <f t="shared" si="5"/>
        <v>409071.97</v>
      </c>
      <c r="AG28" s="77">
        <f t="shared" si="5"/>
        <v>129151.69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253557.94</v>
      </c>
      <c r="AN28" s="98">
        <f t="shared" si="6"/>
        <v>0</v>
      </c>
      <c r="AO28" s="78">
        <f t="shared" si="6"/>
        <v>0</v>
      </c>
      <c r="AP28" s="77">
        <f t="shared" si="6"/>
        <v>4938.56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1091317.37</v>
      </c>
      <c r="BW28" s="77">
        <f>BW23+BW24+BW25+BW26+BW27</f>
        <v>1828651.8999999997</v>
      </c>
      <c r="BX28" s="95">
        <f>BX23+BX24+BX25+BX26+BX27</f>
        <v>1539046.34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1436.74</v>
      </c>
      <c r="BM40" s="89">
        <v>0</v>
      </c>
      <c r="BN40" s="101">
        <v>1436.74</v>
      </c>
      <c r="BO40" s="97"/>
      <c r="BP40" s="89"/>
      <c r="BQ40" s="101"/>
      <c r="BR40" s="97"/>
      <c r="BS40" s="89"/>
      <c r="BT40" s="101"/>
      <c r="BU40" s="76"/>
      <c r="BV40" s="85">
        <f t="shared" si="10"/>
        <v>1436.74</v>
      </c>
      <c r="BW40" s="77">
        <f t="shared" si="10"/>
        <v>0</v>
      </c>
      <c r="BX40" s="79">
        <f t="shared" si="10"/>
        <v>1436.74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1436.74</v>
      </c>
      <c r="BM42" s="78">
        <f t="shared" si="12"/>
        <v>0</v>
      </c>
      <c r="BN42" s="77">
        <f t="shared" si="12"/>
        <v>1436.74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1436.74</v>
      </c>
      <c r="BW42" s="77">
        <f>BW38+BW39+BW40+BW41</f>
        <v>0</v>
      </c>
      <c r="BX42" s="95">
        <f>BX38+BX39+BX40+BX41</f>
        <v>1436.74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1016168.9500000001</v>
      </c>
      <c r="BS49" s="89">
        <v>0</v>
      </c>
      <c r="BT49" s="101">
        <v>966608.8600000001</v>
      </c>
      <c r="BU49" s="76"/>
      <c r="BV49" s="85">
        <f aca="true" t="shared" si="15" ref="BV49:BX50">D49+G49+J49+M49+P49+S49+V49+Y49+AB49+AE49+AH49+AK49+AN49+AQ49+AT49+AW49+AZ49+BC49+BF49+BI49+BL49+BO49+BR49</f>
        <v>1016168.9500000001</v>
      </c>
      <c r="BW49" s="77">
        <f t="shared" si="15"/>
        <v>0</v>
      </c>
      <c r="BX49" s="79">
        <f t="shared" si="15"/>
        <v>966608.8600000001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132993.05</v>
      </c>
      <c r="BS50" s="89">
        <v>0</v>
      </c>
      <c r="BT50" s="101">
        <v>112077.80000000002</v>
      </c>
      <c r="BU50" s="76"/>
      <c r="BV50" s="85">
        <f t="shared" si="15"/>
        <v>132993.05</v>
      </c>
      <c r="BW50" s="77">
        <f t="shared" si="15"/>
        <v>0</v>
      </c>
      <c r="BX50" s="79">
        <f t="shared" si="15"/>
        <v>112077.80000000002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1149162</v>
      </c>
      <c r="BS51" s="78">
        <f>BS49+BS50</f>
        <v>0</v>
      </c>
      <c r="BT51" s="77">
        <f>BT49+BT50</f>
        <v>1078686.6600000001</v>
      </c>
      <c r="BU51" s="85"/>
      <c r="BV51" s="85">
        <f>BV49+BV50</f>
        <v>1149162</v>
      </c>
      <c r="BW51" s="77">
        <f>BW49+BW50</f>
        <v>0</v>
      </c>
      <c r="BX51" s="95">
        <f>BX49+BX50</f>
        <v>1078686.6600000001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1612680.7700000007</v>
      </c>
      <c r="E53" s="86">
        <f t="shared" si="18"/>
        <v>377933.52</v>
      </c>
      <c r="F53" s="86">
        <f t="shared" si="18"/>
        <v>1699286.3100000005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1546724.88</v>
      </c>
      <c r="K53" s="86">
        <f t="shared" si="18"/>
        <v>6087.9</v>
      </c>
      <c r="L53" s="86">
        <f t="shared" si="18"/>
        <v>1681889.2000000002</v>
      </c>
      <c r="M53" s="86">
        <f t="shared" si="18"/>
        <v>1515397.48</v>
      </c>
      <c r="N53" s="86">
        <f t="shared" si="18"/>
        <v>693695.61</v>
      </c>
      <c r="O53" s="86">
        <f t="shared" si="18"/>
        <v>1579845.77</v>
      </c>
      <c r="P53" s="86">
        <f t="shared" si="18"/>
        <v>85692.73000000001</v>
      </c>
      <c r="Q53" s="86">
        <f t="shared" si="18"/>
        <v>0</v>
      </c>
      <c r="R53" s="86">
        <f t="shared" si="18"/>
        <v>93715.92</v>
      </c>
      <c r="S53" s="86">
        <f t="shared" si="18"/>
        <v>110828.46000000002</v>
      </c>
      <c r="T53" s="86">
        <f t="shared" si="18"/>
        <v>189658.9</v>
      </c>
      <c r="U53" s="86">
        <f t="shared" si="18"/>
        <v>147257.09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282761.63</v>
      </c>
      <c r="Z53" s="86">
        <f t="shared" si="18"/>
        <v>17198.84</v>
      </c>
      <c r="AA53" s="86">
        <f t="shared" si="18"/>
        <v>245178.73</v>
      </c>
      <c r="AB53" s="86">
        <f t="shared" si="18"/>
        <v>1664020.5299999998</v>
      </c>
      <c r="AC53" s="86">
        <f t="shared" si="18"/>
        <v>304862.12</v>
      </c>
      <c r="AD53" s="86">
        <f t="shared" si="18"/>
        <v>1762898.2</v>
      </c>
      <c r="AE53" s="86">
        <f t="shared" si="18"/>
        <v>583003.4299999999</v>
      </c>
      <c r="AF53" s="86">
        <f t="shared" si="18"/>
        <v>409071.97</v>
      </c>
      <c r="AG53" s="86">
        <f t="shared" si="18"/>
        <v>646521.6700000002</v>
      </c>
      <c r="AH53" s="86">
        <f t="shared" si="18"/>
        <v>4613.33</v>
      </c>
      <c r="AI53" s="86">
        <f t="shared" si="18"/>
        <v>0</v>
      </c>
      <c r="AJ53" s="86">
        <f aca="true" t="shared" si="19" ref="AJ53:BT53">AJ20+AJ28+AJ35+AJ42+AJ46+AJ51</f>
        <v>1641.89</v>
      </c>
      <c r="AK53" s="86">
        <f t="shared" si="19"/>
        <v>575406.77</v>
      </c>
      <c r="AL53" s="86">
        <f t="shared" si="19"/>
        <v>0</v>
      </c>
      <c r="AM53" s="86">
        <f t="shared" si="19"/>
        <v>742236.5900000001</v>
      </c>
      <c r="AN53" s="86">
        <f t="shared" si="19"/>
        <v>10005.76</v>
      </c>
      <c r="AO53" s="86">
        <f t="shared" si="19"/>
        <v>0</v>
      </c>
      <c r="AP53" s="86">
        <f t="shared" si="19"/>
        <v>15101.760000000002</v>
      </c>
      <c r="AQ53" s="86">
        <f t="shared" si="19"/>
        <v>4484.99</v>
      </c>
      <c r="AR53" s="86">
        <f t="shared" si="19"/>
        <v>0</v>
      </c>
      <c r="AS53" s="86">
        <f t="shared" si="19"/>
        <v>3801.79</v>
      </c>
      <c r="AT53" s="86">
        <f t="shared" si="19"/>
        <v>4052.81</v>
      </c>
      <c r="AU53" s="86">
        <f t="shared" si="19"/>
        <v>0</v>
      </c>
      <c r="AV53" s="86">
        <f t="shared" si="19"/>
        <v>3452.81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22117.94</v>
      </c>
      <c r="BA53" s="86">
        <f t="shared" si="19"/>
        <v>0</v>
      </c>
      <c r="BB53" s="86">
        <f t="shared" si="19"/>
        <v>16184.83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1586.44</v>
      </c>
      <c r="BM53" s="86">
        <f t="shared" si="19"/>
        <v>0</v>
      </c>
      <c r="BN53" s="86">
        <f t="shared" si="19"/>
        <v>1586.44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1149162</v>
      </c>
      <c r="BS53" s="86">
        <f t="shared" si="19"/>
        <v>0</v>
      </c>
      <c r="BT53" s="86">
        <f t="shared" si="19"/>
        <v>1078686.6600000001</v>
      </c>
      <c r="BU53" s="86">
        <f>BU8</f>
        <v>0</v>
      </c>
      <c r="BV53" s="102">
        <f>BV8+BV20+BV28+BV35+BV42+BV46+BV51</f>
        <v>9172539.950000001</v>
      </c>
      <c r="BW53" s="87">
        <f>BW20+BW28+BW35+BW42+BW46+BW51</f>
        <v>1998508.8599999996</v>
      </c>
      <c r="BX53" s="87">
        <f>BX20+BX28+BX35+BX42+BX46+BX51</f>
        <v>9719285.66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2215639.1099999994</v>
      </c>
      <c r="BW54" s="93"/>
      <c r="BX54" s="94">
        <f>IF((Spese_Rendiconto_2019!BX53-Entrate_Rendiconto_2019!E58)&lt;0,Entrate_Rendiconto_2019!E58-Spese_Rendiconto_2019!BX53,0)</f>
        <v>6905877.789999999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2020-11-12T15:45:06Z</dcterms:modified>
  <cp:category/>
  <cp:version/>
  <cp:contentType/>
  <cp:contentStatus/>
</cp:coreProperties>
</file>