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<sst xmlns="http://schemas.openxmlformats.org/spreadsheetml/2006/main" count="870" uniqueCount="149">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</sst>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9325.68</v>
      </c>
      <c r="E5" s="38"/>
    </row>
    <row r="6" spans="2:5" ht="14.25">
      <c r="B6" s="8"/>
      <c r="C6" s="5" t="s">
        <v>5</v>
      </c>
      <c r="D6" s="39">
        <v>127128</v>
      </c>
      <c r="E6" s="40"/>
    </row>
    <row r="7" spans="2:5" ht="14.25">
      <c r="B7" s="8"/>
      <c r="C7" s="5" t="s">
        <v>6</v>
      </c>
      <c r="D7" s="39">
        <v>204800</v>
      </c>
      <c r="E7" s="40"/>
    </row>
    <row r="8" spans="2:5" ht="15" thickBot="1">
      <c r="B8" s="9"/>
      <c r="C8" s="6" t="s">
        <v>7</v>
      </c>
      <c r="D8" s="41"/>
      <c r="E8" s="42">
        <v>593973.24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1642513.58</v>
      </c>
      <c r="E10" s="45">
        <v>1299805.7500000002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205.99</v>
      </c>
      <c r="E13" s="45">
        <v>205.99</v>
      </c>
    </row>
    <row r="14" spans="2:5" ht="14.25">
      <c r="B14" s="13">
        <v>10301</v>
      </c>
      <c r="C14" s="54" t="s">
        <v>11</v>
      </c>
      <c r="D14" s="39">
        <v>0</v>
      </c>
      <c r="E14" s="45">
        <v>0</v>
      </c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1642719.57</v>
      </c>
      <c r="E16" s="51">
        <f>E10+E11+E12+E13+E14+E15</f>
        <v>1300011.7400000002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101743.73</v>
      </c>
      <c r="E18" s="45">
        <v>71573.17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101743.73</v>
      </c>
      <c r="E23" s="51">
        <f>E18+E19+E20+E21+E22</f>
        <v>71573.17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400159.55999999994</v>
      </c>
      <c r="E25" s="45">
        <v>414762.58</v>
      </c>
    </row>
    <row r="26" spans="2:5" ht="14.25">
      <c r="B26" s="13">
        <v>30200</v>
      </c>
      <c r="C26" s="54" t="s">
        <v>28</v>
      </c>
      <c r="D26" s="39">
        <v>7733.279999999999</v>
      </c>
      <c r="E26" s="45">
        <v>10209.71</v>
      </c>
    </row>
    <row r="27" spans="2:5" ht="14.25">
      <c r="B27" s="13">
        <v>30300</v>
      </c>
      <c r="C27" s="54" t="s">
        <v>29</v>
      </c>
      <c r="D27" s="39">
        <v>165.95</v>
      </c>
      <c r="E27" s="45">
        <v>165.95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132805.73</v>
      </c>
      <c r="E29" s="50">
        <v>76906.34</v>
      </c>
    </row>
    <row r="30" spans="2:5" ht="15" thickBot="1">
      <c r="B30" s="16">
        <v>30000</v>
      </c>
      <c r="C30" s="15" t="s">
        <v>32</v>
      </c>
      <c r="D30" s="48">
        <f>D25+D26+D27+D28+D29</f>
        <v>540864.52</v>
      </c>
      <c r="E30" s="51">
        <f>E25+E26+E27+E28+E29</f>
        <v>502044.5800000001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>
        <v>0</v>
      </c>
      <c r="E33" s="59">
        <v>0</v>
      </c>
    </row>
    <row r="34" spans="2:5" ht="14.25">
      <c r="B34" s="13">
        <v>40300</v>
      </c>
      <c r="C34" s="54" t="s">
        <v>37</v>
      </c>
      <c r="D34" s="61">
        <v>0</v>
      </c>
      <c r="E34" s="45">
        <v>96676.74</v>
      </c>
    </row>
    <row r="35" spans="2:5" ht="14.25">
      <c r="B35" s="13">
        <v>40400</v>
      </c>
      <c r="C35" s="54" t="s">
        <v>38</v>
      </c>
      <c r="D35" s="39">
        <v>177</v>
      </c>
      <c r="E35" s="45">
        <v>177</v>
      </c>
    </row>
    <row r="36" spans="2:5" ht="14.25">
      <c r="B36" s="13">
        <v>40500</v>
      </c>
      <c r="C36" s="54" t="s">
        <v>39</v>
      </c>
      <c r="D36" s="49">
        <v>47265.23</v>
      </c>
      <c r="E36" s="50">
        <v>62200.23</v>
      </c>
    </row>
    <row r="37" spans="2:5" ht="15" thickBot="1">
      <c r="B37" s="16">
        <v>40000</v>
      </c>
      <c r="C37" s="15" t="s">
        <v>40</v>
      </c>
      <c r="D37" s="48">
        <f>D32+D33+D34+D35+D36</f>
        <v>47442.23</v>
      </c>
      <c r="E37" s="51">
        <f>E32+E33+E34+E35+E36</f>
        <v>159053.97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>
        <v>0</v>
      </c>
      <c r="E42" s="62">
        <v>0</v>
      </c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228917.11</v>
      </c>
      <c r="E54" s="45">
        <v>230917.11</v>
      </c>
    </row>
    <row r="55" spans="2:5" ht="14.25">
      <c r="B55" s="13">
        <v>90200</v>
      </c>
      <c r="C55" s="54" t="s">
        <v>62</v>
      </c>
      <c r="D55" s="61">
        <v>62026.72</v>
      </c>
      <c r="E55" s="62">
        <v>62177.840000000004</v>
      </c>
    </row>
    <row r="56" spans="2:5" ht="15" thickBot="1">
      <c r="B56" s="16">
        <v>90000</v>
      </c>
      <c r="C56" s="15" t="s">
        <v>63</v>
      </c>
      <c r="D56" s="48">
        <f>D54+D55</f>
        <v>290943.82999999996</v>
      </c>
      <c r="E56" s="51">
        <f>E54+E55</f>
        <v>293094.95</v>
      </c>
    </row>
    <row r="57" spans="2:5" ht="15" thickBot="1" thickTop="1">
      <c r="B57" s="109" t="s">
        <v>64</v>
      </c>
      <c r="C57" s="110"/>
      <c r="D57" s="52">
        <f>D16+D23+D30+D37+D43+D49+D52+D56</f>
        <v>2623713.8800000004</v>
      </c>
      <c r="E57" s="55">
        <f>E16+E23+E30+E37+E43+E49+E52+E56</f>
        <v>2325778.41</v>
      </c>
    </row>
    <row r="58" spans="2:5" ht="15" thickBot="1" thickTop="1">
      <c r="B58" s="109" t="s">
        <v>65</v>
      </c>
      <c r="C58" s="110"/>
      <c r="D58" s="52">
        <f>D57+D5+D6+D7+D8</f>
        <v>2964967.5600000005</v>
      </c>
      <c r="E58" s="55">
        <f>E57+E5+E6+E7+E8</f>
        <v>2919751.6500000004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262860.1099999999</v>
      </c>
      <c r="E10" s="89">
        <v>8700</v>
      </c>
      <c r="F10" s="90">
        <v>267747.63999999996</v>
      </c>
      <c r="G10" s="88">
        <v>0</v>
      </c>
      <c r="H10" s="89">
        <v>0</v>
      </c>
      <c r="I10" s="90">
        <v>0</v>
      </c>
      <c r="J10" s="97">
        <v>70287.44</v>
      </c>
      <c r="K10" s="89">
        <v>0</v>
      </c>
      <c r="L10" s="101">
        <v>70287.43999999999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28163.760000000002</v>
      </c>
      <c r="AC10" s="89">
        <v>0</v>
      </c>
      <c r="AD10" s="90">
        <v>28163.759999999995</v>
      </c>
      <c r="AE10" s="91">
        <v>27501.19</v>
      </c>
      <c r="AF10" s="89">
        <v>0</v>
      </c>
      <c r="AG10" s="90">
        <v>27501.19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388812.49999999994</v>
      </c>
      <c r="BW10" s="77">
        <f aca="true" t="shared" si="1" ref="BW10:BW19">E10+H10+K10+N10+Q10+T10+W10+Z10+AC10+AF10+AI10+AL10+AO10+AR10+AU10+AX10+BA10+BD10+BG10+BJ10+BM10+BP10+BS10</f>
        <v>8700</v>
      </c>
      <c r="BX10" s="79">
        <f aca="true" t="shared" si="2" ref="BX10:BX19">F10+I10+L10+O10+R10+U10+X10+AA10+AD10+AG10+AJ10+AM10+AP10+AS10+AV10+AY10+BB10+BE10+BH10+BK10+BN10+BQ10+BT10</f>
        <v>393700.02999999997</v>
      </c>
    </row>
    <row r="11" spans="2:76" ht="14.25">
      <c r="B11" s="13">
        <v>102</v>
      </c>
      <c r="C11" s="25" t="s">
        <v>92</v>
      </c>
      <c r="D11" s="88">
        <v>19442.76</v>
      </c>
      <c r="E11" s="89">
        <v>1000</v>
      </c>
      <c r="F11" s="90">
        <v>19767.76</v>
      </c>
      <c r="G11" s="88"/>
      <c r="H11" s="89"/>
      <c r="I11" s="90"/>
      <c r="J11" s="97">
        <v>4856.52</v>
      </c>
      <c r="K11" s="89">
        <v>0</v>
      </c>
      <c r="L11" s="101">
        <v>4856.5199999999995</v>
      </c>
      <c r="M11" s="91">
        <v>383.7</v>
      </c>
      <c r="N11" s="89">
        <v>0</v>
      </c>
      <c r="O11" s="90">
        <v>383.7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1962.95</v>
      </c>
      <c r="AC11" s="89">
        <v>0</v>
      </c>
      <c r="AD11" s="90">
        <v>1996.3999999999996</v>
      </c>
      <c r="AE11" s="91">
        <v>2285.76</v>
      </c>
      <c r="AF11" s="89">
        <v>0</v>
      </c>
      <c r="AG11" s="90">
        <v>2285.7599999999998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28931.690000000002</v>
      </c>
      <c r="BW11" s="77">
        <f t="shared" si="1"/>
        <v>1000</v>
      </c>
      <c r="BX11" s="79">
        <f t="shared" si="2"/>
        <v>29290.139999999996</v>
      </c>
    </row>
    <row r="12" spans="2:76" ht="14.25">
      <c r="B12" s="13">
        <v>103</v>
      </c>
      <c r="C12" s="25" t="s">
        <v>93</v>
      </c>
      <c r="D12" s="88">
        <v>182842.84</v>
      </c>
      <c r="E12" s="89">
        <v>32406.93</v>
      </c>
      <c r="F12" s="90">
        <v>192611.45</v>
      </c>
      <c r="G12" s="88"/>
      <c r="H12" s="89"/>
      <c r="I12" s="90"/>
      <c r="J12" s="97">
        <v>2492.62</v>
      </c>
      <c r="K12" s="89">
        <v>0</v>
      </c>
      <c r="L12" s="101">
        <v>3269.91</v>
      </c>
      <c r="M12" s="91">
        <v>50730.21</v>
      </c>
      <c r="N12" s="89">
        <v>0</v>
      </c>
      <c r="O12" s="90">
        <v>49579.560000000005</v>
      </c>
      <c r="P12" s="91">
        <v>1611.73</v>
      </c>
      <c r="Q12" s="89">
        <v>0</v>
      </c>
      <c r="R12" s="90">
        <v>1735.34</v>
      </c>
      <c r="S12" s="91">
        <v>50494.770000000004</v>
      </c>
      <c r="T12" s="89">
        <v>0</v>
      </c>
      <c r="U12" s="90">
        <v>36500.74</v>
      </c>
      <c r="V12" s="91">
        <v>53105.29</v>
      </c>
      <c r="W12" s="89">
        <v>0</v>
      </c>
      <c r="X12" s="90">
        <v>54955.05</v>
      </c>
      <c r="Y12" s="91">
        <v>0</v>
      </c>
      <c r="Z12" s="89">
        <v>0</v>
      </c>
      <c r="AA12" s="90">
        <v>0</v>
      </c>
      <c r="AB12" s="91">
        <v>25487.72</v>
      </c>
      <c r="AC12" s="89">
        <v>0</v>
      </c>
      <c r="AD12" s="90">
        <v>23983.46</v>
      </c>
      <c r="AE12" s="91">
        <v>153091.00999999998</v>
      </c>
      <c r="AF12" s="89">
        <v>728.84</v>
      </c>
      <c r="AG12" s="90">
        <v>158145.85000000003</v>
      </c>
      <c r="AH12" s="91">
        <v>5141.39</v>
      </c>
      <c r="AI12" s="89">
        <v>0</v>
      </c>
      <c r="AJ12" s="90">
        <v>5554.45</v>
      </c>
      <c r="AK12" s="91">
        <v>5148.84</v>
      </c>
      <c r="AL12" s="89">
        <v>0</v>
      </c>
      <c r="AM12" s="90">
        <v>7037.41</v>
      </c>
      <c r="AN12" s="91"/>
      <c r="AO12" s="89"/>
      <c r="AP12" s="90"/>
      <c r="AQ12" s="91">
        <v>2586.23</v>
      </c>
      <c r="AR12" s="89">
        <v>0</v>
      </c>
      <c r="AS12" s="90">
        <v>2552.41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532732.6499999999</v>
      </c>
      <c r="BW12" s="77">
        <f t="shared" si="1"/>
        <v>33135.77</v>
      </c>
      <c r="BX12" s="79">
        <f t="shared" si="2"/>
        <v>535925.6300000001</v>
      </c>
    </row>
    <row r="13" spans="2:76" ht="14.25">
      <c r="B13" s="13">
        <v>104</v>
      </c>
      <c r="C13" s="25" t="s">
        <v>19</v>
      </c>
      <c r="D13" s="88">
        <v>430735.1</v>
      </c>
      <c r="E13" s="89">
        <v>0</v>
      </c>
      <c r="F13" s="90">
        <v>388752.69999999995</v>
      </c>
      <c r="G13" s="88"/>
      <c r="H13" s="89"/>
      <c r="I13" s="90"/>
      <c r="J13" s="97"/>
      <c r="K13" s="89"/>
      <c r="L13" s="101"/>
      <c r="M13" s="91">
        <v>16918</v>
      </c>
      <c r="N13" s="89">
        <v>0</v>
      </c>
      <c r="O13" s="90">
        <v>18189.34</v>
      </c>
      <c r="P13" s="91">
        <v>37752.8</v>
      </c>
      <c r="Q13" s="89">
        <v>0</v>
      </c>
      <c r="R13" s="90">
        <v>9882.8</v>
      </c>
      <c r="S13" s="91">
        <v>19078.84</v>
      </c>
      <c r="T13" s="89">
        <v>0</v>
      </c>
      <c r="U13" s="90">
        <v>19278.84</v>
      </c>
      <c r="V13" s="91">
        <v>16055.74</v>
      </c>
      <c r="W13" s="89">
        <v>0</v>
      </c>
      <c r="X13" s="90">
        <v>18738.79</v>
      </c>
      <c r="Y13" s="91"/>
      <c r="Z13" s="89"/>
      <c r="AA13" s="90"/>
      <c r="AB13" s="91">
        <v>190065.70999999996</v>
      </c>
      <c r="AC13" s="89">
        <v>0</v>
      </c>
      <c r="AD13" s="90">
        <v>189286.81</v>
      </c>
      <c r="AE13" s="91">
        <v>0</v>
      </c>
      <c r="AF13" s="89">
        <v>0</v>
      </c>
      <c r="AG13" s="90">
        <v>0</v>
      </c>
      <c r="AH13" s="91">
        <v>715</v>
      </c>
      <c r="AI13" s="89">
        <v>0</v>
      </c>
      <c r="AJ13" s="90">
        <v>0</v>
      </c>
      <c r="AK13" s="91">
        <v>17142.449999999997</v>
      </c>
      <c r="AL13" s="89">
        <v>0</v>
      </c>
      <c r="AM13" s="90">
        <v>23037.99</v>
      </c>
      <c r="AN13" s="91">
        <v>1424.97</v>
      </c>
      <c r="AO13" s="89">
        <v>0</v>
      </c>
      <c r="AP13" s="90">
        <v>1424.97</v>
      </c>
      <c r="AQ13" s="91">
        <v>1274.21</v>
      </c>
      <c r="AR13" s="89">
        <v>0</v>
      </c>
      <c r="AS13" s="90">
        <v>1274.21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731162.8199999998</v>
      </c>
      <c r="BW13" s="77">
        <f t="shared" si="1"/>
        <v>0</v>
      </c>
      <c r="BX13" s="79">
        <f t="shared" si="2"/>
        <v>669866.45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3920</v>
      </c>
      <c r="AC16" s="89">
        <v>0</v>
      </c>
      <c r="AD16" s="90">
        <v>3920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133267.66</v>
      </c>
      <c r="BM16" s="89">
        <v>0</v>
      </c>
      <c r="BN16" s="90">
        <v>133267.66</v>
      </c>
      <c r="BO16" s="91"/>
      <c r="BP16" s="89"/>
      <c r="BQ16" s="90"/>
      <c r="BR16" s="97"/>
      <c r="BS16" s="89"/>
      <c r="BT16" s="101"/>
      <c r="BU16" s="76"/>
      <c r="BV16" s="85">
        <f t="shared" si="0"/>
        <v>137187.66</v>
      </c>
      <c r="BW16" s="77">
        <f t="shared" si="1"/>
        <v>0</v>
      </c>
      <c r="BX16" s="79">
        <f t="shared" si="2"/>
        <v>137187.66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1875</v>
      </c>
      <c r="E18" s="89">
        <v>0</v>
      </c>
      <c r="F18" s="90">
        <v>1875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1875</v>
      </c>
      <c r="BW18" s="77">
        <f t="shared" si="1"/>
        <v>0</v>
      </c>
      <c r="BX18" s="79">
        <f t="shared" si="2"/>
        <v>1875</v>
      </c>
    </row>
    <row r="19" spans="2:76" ht="14.25">
      <c r="B19" s="13">
        <v>110</v>
      </c>
      <c r="C19" s="25" t="s">
        <v>98</v>
      </c>
      <c r="D19" s="88">
        <v>12397.48</v>
      </c>
      <c r="E19" s="89">
        <v>0</v>
      </c>
      <c r="F19" s="90">
        <v>15213.48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8785.45</v>
      </c>
      <c r="N19" s="89">
        <v>0</v>
      </c>
      <c r="O19" s="101">
        <v>9753.45</v>
      </c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1573</v>
      </c>
      <c r="AF19" s="89">
        <v>0</v>
      </c>
      <c r="AG19" s="101">
        <v>1573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22755.93</v>
      </c>
      <c r="BW19" s="77">
        <f t="shared" si="1"/>
        <v>0</v>
      </c>
      <c r="BX19" s="79">
        <f t="shared" si="2"/>
        <v>26539.93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910153.2899999999</v>
      </c>
      <c r="E20" s="78">
        <f t="shared" si="3"/>
        <v>42106.93</v>
      </c>
      <c r="F20" s="79">
        <f t="shared" si="3"/>
        <v>885968.0299999999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77636.58</v>
      </c>
      <c r="K20" s="78">
        <f t="shared" si="3"/>
        <v>0</v>
      </c>
      <c r="L20" s="77">
        <f t="shared" si="3"/>
        <v>78413.87</v>
      </c>
      <c r="M20" s="98">
        <f t="shared" si="3"/>
        <v>76817.36</v>
      </c>
      <c r="N20" s="78">
        <f t="shared" si="3"/>
        <v>0</v>
      </c>
      <c r="O20" s="77">
        <f t="shared" si="3"/>
        <v>77906.05</v>
      </c>
      <c r="P20" s="98">
        <f t="shared" si="3"/>
        <v>39364.530000000006</v>
      </c>
      <c r="Q20" s="78">
        <f t="shared" si="3"/>
        <v>0</v>
      </c>
      <c r="R20" s="77">
        <f t="shared" si="3"/>
        <v>11618.14</v>
      </c>
      <c r="S20" s="98">
        <f t="shared" si="3"/>
        <v>69573.61</v>
      </c>
      <c r="T20" s="78">
        <f t="shared" si="3"/>
        <v>0</v>
      </c>
      <c r="U20" s="77">
        <f t="shared" si="3"/>
        <v>55779.58</v>
      </c>
      <c r="V20" s="98">
        <f t="shared" si="3"/>
        <v>69161.03</v>
      </c>
      <c r="W20" s="78">
        <f t="shared" si="3"/>
        <v>0</v>
      </c>
      <c r="X20" s="77">
        <f t="shared" si="3"/>
        <v>73693.84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249600.13999999996</v>
      </c>
      <c r="AC20" s="78">
        <f t="shared" si="3"/>
        <v>0</v>
      </c>
      <c r="AD20" s="77">
        <f t="shared" si="3"/>
        <v>247350.43</v>
      </c>
      <c r="AE20" s="98">
        <f t="shared" si="3"/>
        <v>184450.95999999996</v>
      </c>
      <c r="AF20" s="78">
        <f t="shared" si="3"/>
        <v>728.84</v>
      </c>
      <c r="AG20" s="77">
        <f t="shared" si="3"/>
        <v>189505.80000000005</v>
      </c>
      <c r="AH20" s="98">
        <f t="shared" si="3"/>
        <v>5856.39</v>
      </c>
      <c r="AI20" s="78">
        <f t="shared" si="3"/>
        <v>0</v>
      </c>
      <c r="AJ20" s="77">
        <f t="shared" si="3"/>
        <v>5554.45</v>
      </c>
      <c r="AK20" s="98">
        <f t="shared" si="3"/>
        <v>22291.289999999997</v>
      </c>
      <c r="AL20" s="78">
        <f t="shared" si="3"/>
        <v>0</v>
      </c>
      <c r="AM20" s="77">
        <f t="shared" si="3"/>
        <v>30075.4</v>
      </c>
      <c r="AN20" s="98">
        <f t="shared" si="3"/>
        <v>1424.97</v>
      </c>
      <c r="AO20" s="78">
        <f t="shared" si="3"/>
        <v>0</v>
      </c>
      <c r="AP20" s="77">
        <f t="shared" si="3"/>
        <v>1424.97</v>
      </c>
      <c r="AQ20" s="98">
        <f t="shared" si="3"/>
        <v>3860.44</v>
      </c>
      <c r="AR20" s="78">
        <f t="shared" si="3"/>
        <v>0</v>
      </c>
      <c r="AS20" s="77">
        <f t="shared" si="3"/>
        <v>3826.62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133267.66</v>
      </c>
      <c r="BM20" s="78">
        <f t="shared" si="3"/>
        <v>0</v>
      </c>
      <c r="BN20" s="77">
        <f t="shared" si="3"/>
        <v>133267.66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1843458.2499999995</v>
      </c>
      <c r="BW20" s="77">
        <f>BW10+BW11+BW12+BW13+BW14+BW15+BW16+BW17+BW18+BW19</f>
        <v>42835.77</v>
      </c>
      <c r="BX20" s="95">
        <f>BX10+BX11+BX12+BX13+BX14+BX15+BX16+BX17+BX18+BX19</f>
        <v>1794384.8399999999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>
        <v>15766.94</v>
      </c>
      <c r="K24" s="89">
        <v>0</v>
      </c>
      <c r="L24" s="101">
        <v>0</v>
      </c>
      <c r="M24" s="97">
        <v>0</v>
      </c>
      <c r="N24" s="89">
        <v>0</v>
      </c>
      <c r="O24" s="101">
        <v>5663.84</v>
      </c>
      <c r="P24" s="97">
        <v>0</v>
      </c>
      <c r="Q24" s="89">
        <v>0</v>
      </c>
      <c r="R24" s="101">
        <v>0</v>
      </c>
      <c r="S24" s="97">
        <v>52229.54</v>
      </c>
      <c r="T24" s="89">
        <v>0</v>
      </c>
      <c r="U24" s="101">
        <v>4645.88</v>
      </c>
      <c r="V24" s="97">
        <v>38032.04000000001</v>
      </c>
      <c r="W24" s="89">
        <v>153095.96</v>
      </c>
      <c r="X24" s="101">
        <v>89941.31</v>
      </c>
      <c r="Y24" s="97">
        <v>23742.99</v>
      </c>
      <c r="Z24" s="89">
        <v>16423.44</v>
      </c>
      <c r="AA24" s="101">
        <v>8733.33</v>
      </c>
      <c r="AB24" s="97">
        <v>0</v>
      </c>
      <c r="AC24" s="89">
        <v>0</v>
      </c>
      <c r="AD24" s="101">
        <v>1920.6000000000001</v>
      </c>
      <c r="AE24" s="97">
        <v>21000</v>
      </c>
      <c r="AF24" s="89">
        <v>0</v>
      </c>
      <c r="AG24" s="101">
        <v>26499.84</v>
      </c>
      <c r="AH24" s="97">
        <v>0</v>
      </c>
      <c r="AI24" s="89">
        <v>0</v>
      </c>
      <c r="AJ24" s="101">
        <v>4374.82</v>
      </c>
      <c r="AK24" s="97">
        <v>0</v>
      </c>
      <c r="AL24" s="89">
        <v>44000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150771.51</v>
      </c>
      <c r="BW24" s="77">
        <f t="shared" si="4"/>
        <v>213519.4</v>
      </c>
      <c r="BX24" s="79">
        <f t="shared" si="4"/>
        <v>141779.62000000002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4800</v>
      </c>
      <c r="T27" s="89">
        <v>0</v>
      </c>
      <c r="U27" s="101">
        <v>4800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4800</v>
      </c>
      <c r="BW27" s="77">
        <f t="shared" si="4"/>
        <v>0</v>
      </c>
      <c r="BX27" s="79">
        <f t="shared" si="4"/>
        <v>4800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15766.94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5663.84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57029.54</v>
      </c>
      <c r="T28" s="78">
        <f t="shared" si="5"/>
        <v>0</v>
      </c>
      <c r="U28" s="77">
        <f t="shared" si="5"/>
        <v>9445.880000000001</v>
      </c>
      <c r="V28" s="98">
        <f t="shared" si="5"/>
        <v>38032.04000000001</v>
      </c>
      <c r="W28" s="78">
        <f t="shared" si="5"/>
        <v>153095.96</v>
      </c>
      <c r="X28" s="77">
        <f t="shared" si="5"/>
        <v>89941.31</v>
      </c>
      <c r="Y28" s="98">
        <f t="shared" si="5"/>
        <v>23742.99</v>
      </c>
      <c r="Z28" s="78">
        <f t="shared" si="5"/>
        <v>16423.44</v>
      </c>
      <c r="AA28" s="77">
        <f t="shared" si="5"/>
        <v>8733.33</v>
      </c>
      <c r="AB28" s="98">
        <f t="shared" si="5"/>
        <v>0</v>
      </c>
      <c r="AC28" s="78">
        <f t="shared" si="5"/>
        <v>0</v>
      </c>
      <c r="AD28" s="77">
        <f t="shared" si="5"/>
        <v>1920.6000000000001</v>
      </c>
      <c r="AE28" s="98">
        <f t="shared" si="5"/>
        <v>21000</v>
      </c>
      <c r="AF28" s="78">
        <f t="shared" si="5"/>
        <v>0</v>
      </c>
      <c r="AG28" s="77">
        <f t="shared" si="5"/>
        <v>26499.84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4374.82</v>
      </c>
      <c r="AK28" s="98">
        <f t="shared" si="6"/>
        <v>0</v>
      </c>
      <c r="AL28" s="78">
        <f t="shared" si="6"/>
        <v>44000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155571.51</v>
      </c>
      <c r="BW28" s="77">
        <f>BW23+BW24+BW25+BW26+BW27</f>
        <v>213519.4</v>
      </c>
      <c r="BX28" s="95">
        <f>BX23+BX24+BX25+BX26+BX27</f>
        <v>146579.62000000002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214259.79</v>
      </c>
      <c r="BM40" s="89">
        <v>0</v>
      </c>
      <c r="BN40" s="101">
        <v>214259.79</v>
      </c>
      <c r="BO40" s="97"/>
      <c r="BP40" s="89"/>
      <c r="BQ40" s="101"/>
      <c r="BR40" s="97"/>
      <c r="BS40" s="89"/>
      <c r="BT40" s="101"/>
      <c r="BU40" s="76"/>
      <c r="BV40" s="85">
        <f t="shared" si="10"/>
        <v>214259.79</v>
      </c>
      <c r="BW40" s="77">
        <f t="shared" si="10"/>
        <v>0</v>
      </c>
      <c r="BX40" s="79">
        <f t="shared" si="10"/>
        <v>214259.79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214259.79</v>
      </c>
      <c r="BM42" s="78">
        <f t="shared" si="12"/>
        <v>0</v>
      </c>
      <c r="BN42" s="77">
        <f t="shared" si="12"/>
        <v>214259.79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214259.79</v>
      </c>
      <c r="BW42" s="77">
        <f>BW38+BW39+BW40+BW41</f>
        <v>0</v>
      </c>
      <c r="BX42" s="95">
        <f>BX38+BX39+BX40+BX41</f>
        <v>214259.79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228917.11</v>
      </c>
      <c r="BS49" s="89">
        <v>0</v>
      </c>
      <c r="BT49" s="101">
        <v>235128.15</v>
      </c>
      <c r="BU49" s="76"/>
      <c r="BV49" s="85">
        <f aca="true" t="shared" si="15" ref="BV49:BX50">D49+G49+J49+M49+P49+S49+V49+Y49+AB49+AE49+AH49+AK49+AN49+AQ49+AT49+AW49+AZ49+BC49+BF49+BI49+BL49+BO49+BR49</f>
        <v>228917.11</v>
      </c>
      <c r="BW49" s="77">
        <f t="shared" si="15"/>
        <v>0</v>
      </c>
      <c r="BX49" s="79">
        <f t="shared" si="15"/>
        <v>235128.15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62026.72</v>
      </c>
      <c r="BS50" s="89">
        <v>0</v>
      </c>
      <c r="BT50" s="101">
        <v>12170.670000000002</v>
      </c>
      <c r="BU50" s="76"/>
      <c r="BV50" s="85">
        <f t="shared" si="15"/>
        <v>62026.72</v>
      </c>
      <c r="BW50" s="77">
        <f t="shared" si="15"/>
        <v>0</v>
      </c>
      <c r="BX50" s="79">
        <f t="shared" si="15"/>
        <v>12170.670000000002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290943.82999999996</v>
      </c>
      <c r="BS51" s="78">
        <f>BS49+BS50</f>
        <v>0</v>
      </c>
      <c r="BT51" s="77">
        <f>BT49+BT50</f>
        <v>247298.82</v>
      </c>
      <c r="BU51" s="85"/>
      <c r="BV51" s="85">
        <f>BV49+BV50</f>
        <v>290943.82999999996</v>
      </c>
      <c r="BW51" s="77">
        <f>BW49+BW50</f>
        <v>0</v>
      </c>
      <c r="BX51" s="95">
        <f>BX49+BX50</f>
        <v>247298.82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910153.2899999999</v>
      </c>
      <c r="E53" s="86">
        <f t="shared" si="18"/>
        <v>42106.93</v>
      </c>
      <c r="F53" s="86">
        <f t="shared" si="18"/>
        <v>885968.0299999999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93403.52</v>
      </c>
      <c r="K53" s="86">
        <f t="shared" si="18"/>
        <v>0</v>
      </c>
      <c r="L53" s="86">
        <f t="shared" si="18"/>
        <v>78413.87</v>
      </c>
      <c r="M53" s="86">
        <f t="shared" si="18"/>
        <v>76817.36</v>
      </c>
      <c r="N53" s="86">
        <f t="shared" si="18"/>
        <v>0</v>
      </c>
      <c r="O53" s="86">
        <f t="shared" si="18"/>
        <v>83569.89</v>
      </c>
      <c r="P53" s="86">
        <f t="shared" si="18"/>
        <v>39364.530000000006</v>
      </c>
      <c r="Q53" s="86">
        <f t="shared" si="18"/>
        <v>0</v>
      </c>
      <c r="R53" s="86">
        <f t="shared" si="18"/>
        <v>11618.14</v>
      </c>
      <c r="S53" s="86">
        <f t="shared" si="18"/>
        <v>126603.15</v>
      </c>
      <c r="T53" s="86">
        <f t="shared" si="18"/>
        <v>0</v>
      </c>
      <c r="U53" s="86">
        <f t="shared" si="18"/>
        <v>65225.46000000001</v>
      </c>
      <c r="V53" s="86">
        <f t="shared" si="18"/>
        <v>107193.07</v>
      </c>
      <c r="W53" s="86">
        <f t="shared" si="18"/>
        <v>153095.96</v>
      </c>
      <c r="X53" s="86">
        <f t="shared" si="18"/>
        <v>163635.15</v>
      </c>
      <c r="Y53" s="86">
        <f t="shared" si="18"/>
        <v>23742.99</v>
      </c>
      <c r="Z53" s="86">
        <f t="shared" si="18"/>
        <v>16423.44</v>
      </c>
      <c r="AA53" s="86">
        <f t="shared" si="18"/>
        <v>8733.33</v>
      </c>
      <c r="AB53" s="86">
        <f t="shared" si="18"/>
        <v>249600.13999999996</v>
      </c>
      <c r="AC53" s="86">
        <f t="shared" si="18"/>
        <v>0</v>
      </c>
      <c r="AD53" s="86">
        <f t="shared" si="18"/>
        <v>249271.03</v>
      </c>
      <c r="AE53" s="86">
        <f t="shared" si="18"/>
        <v>205450.95999999996</v>
      </c>
      <c r="AF53" s="86">
        <f t="shared" si="18"/>
        <v>728.84</v>
      </c>
      <c r="AG53" s="86">
        <f t="shared" si="18"/>
        <v>216005.64000000004</v>
      </c>
      <c r="AH53" s="86">
        <f t="shared" si="18"/>
        <v>5856.39</v>
      </c>
      <c r="AI53" s="86">
        <f t="shared" si="18"/>
        <v>0</v>
      </c>
      <c r="AJ53" s="86">
        <f aca="true" t="shared" si="19" ref="AJ53:BT53">AJ20+AJ28+AJ35+AJ42+AJ46+AJ51</f>
        <v>9929.27</v>
      </c>
      <c r="AK53" s="86">
        <f t="shared" si="19"/>
        <v>22291.289999999997</v>
      </c>
      <c r="AL53" s="86">
        <f t="shared" si="19"/>
        <v>44000</v>
      </c>
      <c r="AM53" s="86">
        <f t="shared" si="19"/>
        <v>30075.4</v>
      </c>
      <c r="AN53" s="86">
        <f t="shared" si="19"/>
        <v>1424.97</v>
      </c>
      <c r="AO53" s="86">
        <f t="shared" si="19"/>
        <v>0</v>
      </c>
      <c r="AP53" s="86">
        <f t="shared" si="19"/>
        <v>1424.97</v>
      </c>
      <c r="AQ53" s="86">
        <f t="shared" si="19"/>
        <v>3860.44</v>
      </c>
      <c r="AR53" s="86">
        <f t="shared" si="19"/>
        <v>0</v>
      </c>
      <c r="AS53" s="86">
        <f t="shared" si="19"/>
        <v>3826.62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347527.45</v>
      </c>
      <c r="BM53" s="86">
        <f t="shared" si="19"/>
        <v>0</v>
      </c>
      <c r="BN53" s="86">
        <f t="shared" si="19"/>
        <v>347527.45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290943.82999999996</v>
      </c>
      <c r="BS53" s="86">
        <f t="shared" si="19"/>
        <v>0</v>
      </c>
      <c r="BT53" s="86">
        <f t="shared" si="19"/>
        <v>247298.82</v>
      </c>
      <c r="BU53" s="86">
        <f>BU8</f>
        <v>0</v>
      </c>
      <c r="BV53" s="102">
        <f>BV8+BV20+BV28+BV35+BV42+BV46+BV51</f>
        <v>2504233.3799999994</v>
      </c>
      <c r="BW53" s="87">
        <f>BW20+BW28+BW35+BW42+BW46+BW51</f>
        <v>256355.16999999998</v>
      </c>
      <c r="BX53" s="87">
        <f>BX20+BX28+BX35+BX42+BX46+BX51</f>
        <v>2402523.07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204379.01000000112</v>
      </c>
      <c r="BW54" s="93"/>
      <c r="BX54" s="94">
        <f>IF((Spese_Rendiconto_2017!BX53-Entrate_Rendiconto_2017!E58)&lt;0,Entrate_Rendiconto_2017!E58-Spese_Rendiconto_2017!BX53,0)</f>
        <v>517228.58000000054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2019-09-09T14:39:16Z</dcterms:modified>
  <cp:category/>
  <cp:version/>
  <cp:contentType/>
  <cp:contentStatus/>
</cp:coreProperties>
</file>