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<sst xmlns="http://schemas.openxmlformats.org/spreadsheetml/2006/main" count="870" uniqueCount="149">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</sst>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1671.3</v>
      </c>
      <c r="E5" s="38"/>
    </row>
    <row r="6" spans="2:5" ht="15">
      <c r="B6" s="8"/>
      <c r="C6" s="5" t="s">
        <v>5</v>
      </c>
      <c r="D6" s="39">
        <v>59729.76</v>
      </c>
      <c r="E6" s="40"/>
    </row>
    <row r="7" spans="2:5" ht="15">
      <c r="B7" s="8"/>
      <c r="C7" s="5" t="s">
        <v>6</v>
      </c>
      <c r="D7" s="39">
        <v>52680.99999999999</v>
      </c>
      <c r="E7" s="40"/>
    </row>
    <row r="8" spans="2:5" ht="15.75" thickBot="1">
      <c r="B8" s="9"/>
      <c r="C8" s="6" t="s">
        <v>7</v>
      </c>
      <c r="D8" s="41"/>
      <c r="E8" s="42">
        <v>496348.6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417926.2899999999</v>
      </c>
      <c r="E10" s="45">
        <v>390511.3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11619.66</v>
      </c>
      <c r="E14" s="45">
        <v>11619.66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429545.9499999999</v>
      </c>
      <c r="E16" s="51">
        <f>E10+E11+E12+E13+E14+E15</f>
        <v>402130.95999999996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40541.17999999999</v>
      </c>
      <c r="E18" s="45">
        <v>38602.14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40541.17999999999</v>
      </c>
      <c r="E23" s="51">
        <f>E18+E19+E20+E21+E22</f>
        <v>38602.14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128019.3</v>
      </c>
      <c r="E25" s="45">
        <v>130517.72000000002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0.28</v>
      </c>
      <c r="E27" s="45">
        <v>0.28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29049.460000000003</v>
      </c>
      <c r="E29" s="50">
        <v>29041.140000000003</v>
      </c>
    </row>
    <row r="30" spans="2:5" ht="15.75" thickBot="1">
      <c r="B30" s="16">
        <v>30000</v>
      </c>
      <c r="C30" s="15" t="s">
        <v>32</v>
      </c>
      <c r="D30" s="48">
        <f>D25+D26+D27+D28+D29</f>
        <v>157069.04</v>
      </c>
      <c r="E30" s="51">
        <f>E25+E26+E27+E28+E29</f>
        <v>159559.14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162392.05999999997</v>
      </c>
      <c r="E33" s="59">
        <v>174084.17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48112.2</v>
      </c>
      <c r="E36" s="50">
        <v>48112.2</v>
      </c>
    </row>
    <row r="37" spans="2:5" ht="15.75" thickBot="1">
      <c r="B37" s="16">
        <v>40000</v>
      </c>
      <c r="C37" s="15" t="s">
        <v>40</v>
      </c>
      <c r="D37" s="48">
        <f>D32+D33+D34+D35+D36</f>
        <v>210504.25999999995</v>
      </c>
      <c r="E37" s="51">
        <f>E32+E33+E34+E35+E36</f>
        <v>222196.37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116894.53000000007</v>
      </c>
      <c r="E54" s="45">
        <v>116894.53000000007</v>
      </c>
    </row>
    <row r="55" spans="2:5" ht="15">
      <c r="B55" s="13">
        <v>90200</v>
      </c>
      <c r="C55" s="54" t="s">
        <v>62</v>
      </c>
      <c r="D55" s="61">
        <v>970.4899999999999</v>
      </c>
      <c r="E55" s="62">
        <v>970.49</v>
      </c>
    </row>
    <row r="56" spans="2:5" ht="15.75" thickBot="1">
      <c r="B56" s="16">
        <v>90000</v>
      </c>
      <c r="C56" s="15" t="s">
        <v>63</v>
      </c>
      <c r="D56" s="48">
        <f>D54+D55</f>
        <v>117865.02000000008</v>
      </c>
      <c r="E56" s="51">
        <f>E54+E55</f>
        <v>117865.02000000008</v>
      </c>
    </row>
    <row r="57" spans="2:5" ht="16.5" thickBot="1" thickTop="1">
      <c r="B57" s="109" t="s">
        <v>64</v>
      </c>
      <c r="C57" s="110"/>
      <c r="D57" s="52">
        <f>D16+D23+D30+D37+D43+D49+D52+D56</f>
        <v>955525.45</v>
      </c>
      <c r="E57" s="55">
        <f>E16+E23+E30+E37+E43+E49+E52+E56</f>
        <v>940353.6300000001</v>
      </c>
    </row>
    <row r="58" spans="2:5" ht="16.5" thickBot="1" thickTop="1">
      <c r="B58" s="109" t="s">
        <v>65</v>
      </c>
      <c r="C58" s="110"/>
      <c r="D58" s="52">
        <f>D57+D5+D6+D7+D8</f>
        <v>1069607.51</v>
      </c>
      <c r="E58" s="55">
        <f>E57+E5+E6+E7+E8</f>
        <v>1436702.23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124703.73999999999</v>
      </c>
      <c r="E10" s="89">
        <v>3400.27</v>
      </c>
      <c r="F10" s="90">
        <v>124703.73999999999</v>
      </c>
      <c r="G10" s="88"/>
      <c r="H10" s="89"/>
      <c r="I10" s="90"/>
      <c r="J10" s="97">
        <v>219.51999999999998</v>
      </c>
      <c r="K10" s="89">
        <v>0</v>
      </c>
      <c r="L10" s="101">
        <v>219.51999999999998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29309.27</v>
      </c>
      <c r="Z10" s="89">
        <v>0</v>
      </c>
      <c r="AA10" s="90">
        <v>29309.269999999997</v>
      </c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154232.53</v>
      </c>
      <c r="BW10" s="77">
        <f aca="true" t="shared" si="1" ref="BW10:BW19">E10+H10+K10+N10+Q10+T10+W10+Z10+AC10+AF10+AI10+AL10+AO10+AR10+AU10+AX10+BA10+BD10+BG10+BJ10+BM10+BP10+BS10</f>
        <v>3400.27</v>
      </c>
      <c r="BX10" s="79">
        <f aca="true" t="shared" si="2" ref="BX10:BX19">F10+I10+L10+O10+R10+U10+X10+AA10+AD10+AG10+AJ10+AM10+AP10+AS10+AV10+AY10+BB10+BE10+BH10+BK10+BN10+BQ10+BT10</f>
        <v>154232.53</v>
      </c>
    </row>
    <row r="11" spans="2:76" ht="15">
      <c r="B11" s="13">
        <v>102</v>
      </c>
      <c r="C11" s="25" t="s">
        <v>92</v>
      </c>
      <c r="D11" s="88">
        <v>10118.930000000002</v>
      </c>
      <c r="E11" s="89">
        <v>0</v>
      </c>
      <c r="F11" s="90">
        <v>10118.929999999998</v>
      </c>
      <c r="G11" s="88"/>
      <c r="H11" s="89"/>
      <c r="I11" s="90"/>
      <c r="J11" s="97">
        <v>15.05</v>
      </c>
      <c r="K11" s="89">
        <v>0</v>
      </c>
      <c r="L11" s="101">
        <v>15.05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>
        <v>1968.1799999999998</v>
      </c>
      <c r="Z11" s="89">
        <v>0</v>
      </c>
      <c r="AA11" s="90">
        <v>1968.1800000000003</v>
      </c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12102.160000000002</v>
      </c>
      <c r="BW11" s="77">
        <f t="shared" si="1"/>
        <v>0</v>
      </c>
      <c r="BX11" s="79">
        <f t="shared" si="2"/>
        <v>12102.159999999998</v>
      </c>
    </row>
    <row r="12" spans="2:76" ht="15">
      <c r="B12" s="13">
        <v>103</v>
      </c>
      <c r="C12" s="25" t="s">
        <v>93</v>
      </c>
      <c r="D12" s="88">
        <v>77849.02</v>
      </c>
      <c r="E12" s="89">
        <v>0</v>
      </c>
      <c r="F12" s="90">
        <v>81529.45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22663.239999999998</v>
      </c>
      <c r="N12" s="89">
        <v>0</v>
      </c>
      <c r="O12" s="90">
        <v>21306.129999999997</v>
      </c>
      <c r="P12" s="91">
        <v>0</v>
      </c>
      <c r="Q12" s="89">
        <v>0</v>
      </c>
      <c r="R12" s="90">
        <v>0</v>
      </c>
      <c r="S12" s="91">
        <v>1986.6999999999998</v>
      </c>
      <c r="T12" s="89">
        <v>0</v>
      </c>
      <c r="U12" s="90">
        <v>1890.5999999999997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142428.36000000002</v>
      </c>
      <c r="AC12" s="89">
        <v>0</v>
      </c>
      <c r="AD12" s="90">
        <v>134531.26</v>
      </c>
      <c r="AE12" s="91">
        <v>41555.36</v>
      </c>
      <c r="AF12" s="89">
        <v>0</v>
      </c>
      <c r="AG12" s="90">
        <v>38076.03</v>
      </c>
      <c r="AH12" s="91">
        <v>0</v>
      </c>
      <c r="AI12" s="89">
        <v>0</v>
      </c>
      <c r="AJ12" s="90">
        <v>0</v>
      </c>
      <c r="AK12" s="91">
        <v>1092.6</v>
      </c>
      <c r="AL12" s="89">
        <v>0</v>
      </c>
      <c r="AM12" s="90">
        <v>1092.6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287575.27999999997</v>
      </c>
      <c r="BW12" s="77">
        <f t="shared" si="1"/>
        <v>0</v>
      </c>
      <c r="BX12" s="79">
        <f t="shared" si="2"/>
        <v>278426.06999999995</v>
      </c>
    </row>
    <row r="13" spans="2:76" ht="15">
      <c r="B13" s="13">
        <v>104</v>
      </c>
      <c r="C13" s="25" t="s">
        <v>19</v>
      </c>
      <c r="D13" s="88">
        <v>5149.49</v>
      </c>
      <c r="E13" s="89">
        <v>0</v>
      </c>
      <c r="F13" s="90">
        <v>4175.789999999999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9000</v>
      </c>
      <c r="N13" s="89">
        <v>0</v>
      </c>
      <c r="O13" s="90">
        <v>5000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2324.5</v>
      </c>
      <c r="AC13" s="89">
        <v>0</v>
      </c>
      <c r="AD13" s="90">
        <v>8164.719999999999</v>
      </c>
      <c r="AE13" s="91">
        <v>2550</v>
      </c>
      <c r="AF13" s="89">
        <v>0</v>
      </c>
      <c r="AG13" s="90">
        <v>2550</v>
      </c>
      <c r="AH13" s="91">
        <v>0</v>
      </c>
      <c r="AI13" s="89">
        <v>0</v>
      </c>
      <c r="AJ13" s="90">
        <v>2400</v>
      </c>
      <c r="AK13" s="91">
        <v>23815.34</v>
      </c>
      <c r="AL13" s="89">
        <v>0</v>
      </c>
      <c r="AM13" s="90">
        <v>19068</v>
      </c>
      <c r="AN13" s="91"/>
      <c r="AO13" s="89"/>
      <c r="AP13" s="90"/>
      <c r="AQ13" s="91">
        <v>1573.69</v>
      </c>
      <c r="AR13" s="89">
        <v>0</v>
      </c>
      <c r="AS13" s="90">
        <v>1573.69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44413.020000000004</v>
      </c>
      <c r="BW13" s="77">
        <f t="shared" si="1"/>
        <v>0</v>
      </c>
      <c r="BX13" s="79">
        <f t="shared" si="2"/>
        <v>42932.2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5529.62</v>
      </c>
      <c r="BM16" s="89">
        <v>0</v>
      </c>
      <c r="BN16" s="90">
        <v>5529.62</v>
      </c>
      <c r="BO16" s="91"/>
      <c r="BP16" s="89"/>
      <c r="BQ16" s="90"/>
      <c r="BR16" s="97"/>
      <c r="BS16" s="89"/>
      <c r="BT16" s="101"/>
      <c r="BU16" s="76"/>
      <c r="BV16" s="85">
        <f t="shared" si="0"/>
        <v>5529.62</v>
      </c>
      <c r="BW16" s="77">
        <f t="shared" si="1"/>
        <v>0</v>
      </c>
      <c r="BX16" s="79">
        <f t="shared" si="2"/>
        <v>5529.62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17889.71</v>
      </c>
      <c r="E19" s="89">
        <v>0</v>
      </c>
      <c r="F19" s="90">
        <v>17068.71</v>
      </c>
      <c r="G19" s="88"/>
      <c r="H19" s="89"/>
      <c r="I19" s="90"/>
      <c r="J19" s="97"/>
      <c r="K19" s="89"/>
      <c r="L19" s="101"/>
      <c r="M19" s="97">
        <v>954.99</v>
      </c>
      <c r="N19" s="89">
        <v>0</v>
      </c>
      <c r="O19" s="101">
        <v>954.99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18844.7</v>
      </c>
      <c r="BW19" s="77">
        <f t="shared" si="1"/>
        <v>0</v>
      </c>
      <c r="BX19" s="79">
        <f t="shared" si="2"/>
        <v>18023.7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235710.88999999998</v>
      </c>
      <c r="E20" s="78">
        <f t="shared" si="3"/>
        <v>3400.27</v>
      </c>
      <c r="F20" s="79">
        <f t="shared" si="3"/>
        <v>237596.62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234.57</v>
      </c>
      <c r="K20" s="78">
        <f t="shared" si="3"/>
        <v>0</v>
      </c>
      <c r="L20" s="77">
        <f t="shared" si="3"/>
        <v>234.57</v>
      </c>
      <c r="M20" s="98">
        <f t="shared" si="3"/>
        <v>32618.23</v>
      </c>
      <c r="N20" s="78">
        <f t="shared" si="3"/>
        <v>0</v>
      </c>
      <c r="O20" s="77">
        <f t="shared" si="3"/>
        <v>27261.12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1986.6999999999998</v>
      </c>
      <c r="T20" s="78">
        <f t="shared" si="3"/>
        <v>0</v>
      </c>
      <c r="U20" s="77">
        <f t="shared" si="3"/>
        <v>1890.5999999999997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31277.45</v>
      </c>
      <c r="Z20" s="78">
        <f t="shared" si="3"/>
        <v>0</v>
      </c>
      <c r="AA20" s="77">
        <f t="shared" si="3"/>
        <v>31277.449999999997</v>
      </c>
      <c r="AB20" s="98">
        <f t="shared" si="3"/>
        <v>144752.86000000002</v>
      </c>
      <c r="AC20" s="78">
        <f t="shared" si="3"/>
        <v>0</v>
      </c>
      <c r="AD20" s="77">
        <f t="shared" si="3"/>
        <v>142695.98</v>
      </c>
      <c r="AE20" s="98">
        <f t="shared" si="3"/>
        <v>44105.36</v>
      </c>
      <c r="AF20" s="78">
        <f t="shared" si="3"/>
        <v>0</v>
      </c>
      <c r="AG20" s="77">
        <f t="shared" si="3"/>
        <v>40626.03</v>
      </c>
      <c r="AH20" s="98">
        <f t="shared" si="3"/>
        <v>0</v>
      </c>
      <c r="AI20" s="78">
        <f t="shared" si="3"/>
        <v>0</v>
      </c>
      <c r="AJ20" s="77">
        <f t="shared" si="3"/>
        <v>2400</v>
      </c>
      <c r="AK20" s="98">
        <f t="shared" si="3"/>
        <v>24907.94</v>
      </c>
      <c r="AL20" s="78">
        <f t="shared" si="3"/>
        <v>0</v>
      </c>
      <c r="AM20" s="77">
        <f t="shared" si="3"/>
        <v>20160.6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1573.69</v>
      </c>
      <c r="AR20" s="78">
        <f t="shared" si="3"/>
        <v>0</v>
      </c>
      <c r="AS20" s="77">
        <f t="shared" si="3"/>
        <v>1573.69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5529.62</v>
      </c>
      <c r="BM20" s="78">
        <f t="shared" si="3"/>
        <v>0</v>
      </c>
      <c r="BN20" s="77">
        <f t="shared" si="3"/>
        <v>5529.62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522697.31</v>
      </c>
      <c r="BW20" s="77">
        <f>BW10+BW11+BW12+BW13+BW14+BW15+BW16+BW17+BW18+BW19</f>
        <v>3400.27</v>
      </c>
      <c r="BX20" s="95">
        <f>BX10+BX11+BX12+BX13+BX14+BX15+BX16+BX17+BX18+BX19</f>
        <v>511246.27999999997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583.57</v>
      </c>
      <c r="E24" s="89">
        <v>0</v>
      </c>
      <c r="F24" s="90">
        <v>586.45</v>
      </c>
      <c r="G24" s="88"/>
      <c r="H24" s="89"/>
      <c r="I24" s="90"/>
      <c r="J24" s="97"/>
      <c r="K24" s="89"/>
      <c r="L24" s="101"/>
      <c r="M24" s="97">
        <v>16999.99</v>
      </c>
      <c r="N24" s="89">
        <v>0</v>
      </c>
      <c r="O24" s="101">
        <v>0</v>
      </c>
      <c r="P24" s="97">
        <v>6990.6</v>
      </c>
      <c r="Q24" s="89">
        <v>0</v>
      </c>
      <c r="R24" s="101">
        <v>7211.240000000001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3050</v>
      </c>
      <c r="AC24" s="89">
        <v>54250.65</v>
      </c>
      <c r="AD24" s="101">
        <v>4459.1</v>
      </c>
      <c r="AE24" s="97">
        <v>3000</v>
      </c>
      <c r="AF24" s="89">
        <v>0</v>
      </c>
      <c r="AG24" s="101">
        <v>80873.42</v>
      </c>
      <c r="AH24" s="97">
        <v>0</v>
      </c>
      <c r="AI24" s="89">
        <v>0</v>
      </c>
      <c r="AJ24" s="101">
        <v>0</v>
      </c>
      <c r="AK24" s="97">
        <v>97873.13</v>
      </c>
      <c r="AL24" s="89">
        <v>0</v>
      </c>
      <c r="AM24" s="101">
        <v>67786.62</v>
      </c>
      <c r="AN24" s="97"/>
      <c r="AO24" s="89"/>
      <c r="AP24" s="101"/>
      <c r="AQ24" s="97">
        <v>0</v>
      </c>
      <c r="AR24" s="89">
        <v>0</v>
      </c>
      <c r="AS24" s="101">
        <v>11858.4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128497.29000000001</v>
      </c>
      <c r="BW24" s="77">
        <f t="shared" si="4"/>
        <v>54250.65</v>
      </c>
      <c r="BX24" s="79">
        <f t="shared" si="4"/>
        <v>172775.22999999998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40626.62</v>
      </c>
      <c r="E27" s="89">
        <v>0</v>
      </c>
      <c r="F27" s="90">
        <v>20070.3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12776.47</v>
      </c>
      <c r="AC27" s="89">
        <v>0</v>
      </c>
      <c r="AD27" s="101">
        <v>13535.21</v>
      </c>
      <c r="AE27" s="97">
        <v>83861.71</v>
      </c>
      <c r="AF27" s="89">
        <v>0</v>
      </c>
      <c r="AG27" s="101">
        <v>82643.01999999999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18757.69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137264.80000000002</v>
      </c>
      <c r="BW27" s="77">
        <f t="shared" si="4"/>
        <v>0</v>
      </c>
      <c r="BX27" s="79">
        <f t="shared" si="4"/>
        <v>135006.21999999997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41210.19</v>
      </c>
      <c r="E28" s="78">
        <f t="shared" si="5"/>
        <v>0</v>
      </c>
      <c r="F28" s="79">
        <f t="shared" si="5"/>
        <v>20656.75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16999.99</v>
      </c>
      <c r="N28" s="78">
        <f t="shared" si="5"/>
        <v>0</v>
      </c>
      <c r="O28" s="77">
        <f t="shared" si="5"/>
        <v>0</v>
      </c>
      <c r="P28" s="98">
        <f t="shared" si="5"/>
        <v>6990.6</v>
      </c>
      <c r="Q28" s="78">
        <f t="shared" si="5"/>
        <v>0</v>
      </c>
      <c r="R28" s="77">
        <f t="shared" si="5"/>
        <v>7211.240000000001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15826.47</v>
      </c>
      <c r="AC28" s="78">
        <f t="shared" si="5"/>
        <v>54250.65</v>
      </c>
      <c r="AD28" s="77">
        <f t="shared" si="5"/>
        <v>17994.309999999998</v>
      </c>
      <c r="AE28" s="98">
        <f t="shared" si="5"/>
        <v>86861.71</v>
      </c>
      <c r="AF28" s="78">
        <f t="shared" si="5"/>
        <v>0</v>
      </c>
      <c r="AG28" s="77">
        <f t="shared" si="5"/>
        <v>163516.44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97873.13</v>
      </c>
      <c r="AL28" s="78">
        <f t="shared" si="6"/>
        <v>0</v>
      </c>
      <c r="AM28" s="77">
        <f t="shared" si="6"/>
        <v>86544.31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11858.4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265762.09</v>
      </c>
      <c r="BW28" s="77">
        <f>BW23+BW24+BW25+BW26+BW27</f>
        <v>54250.65</v>
      </c>
      <c r="BX28" s="95">
        <f>BX23+BX24+BX25+BX26+BX27</f>
        <v>307781.44999999995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228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228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228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228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17169.7</v>
      </c>
      <c r="BM40" s="89">
        <v>0</v>
      </c>
      <c r="BN40" s="101">
        <v>17169.7</v>
      </c>
      <c r="BO40" s="97"/>
      <c r="BP40" s="89"/>
      <c r="BQ40" s="101"/>
      <c r="BR40" s="97"/>
      <c r="BS40" s="89"/>
      <c r="BT40" s="101"/>
      <c r="BU40" s="76"/>
      <c r="BV40" s="85">
        <f t="shared" si="10"/>
        <v>17169.7</v>
      </c>
      <c r="BW40" s="77">
        <f t="shared" si="10"/>
        <v>0</v>
      </c>
      <c r="BX40" s="79">
        <f t="shared" si="10"/>
        <v>17169.7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17169.7</v>
      </c>
      <c r="BM42" s="78">
        <f t="shared" si="12"/>
        <v>0</v>
      </c>
      <c r="BN42" s="77">
        <f t="shared" si="12"/>
        <v>17169.7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17169.7</v>
      </c>
      <c r="BW42" s="77">
        <f>BW38+BW39+BW40+BW41</f>
        <v>0</v>
      </c>
      <c r="BX42" s="95">
        <f>BX38+BX39+BX40+BX41</f>
        <v>17169.7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116894.53</v>
      </c>
      <c r="BS49" s="89">
        <v>0</v>
      </c>
      <c r="BT49" s="101">
        <v>111363.30000000002</v>
      </c>
      <c r="BU49" s="76"/>
      <c r="BV49" s="85">
        <f aca="true" t="shared" si="15" ref="BV49:BX50">D49+G49+J49+M49+P49+S49+V49+Y49+AB49+AE49+AH49+AK49+AN49+AQ49+AT49+AW49+AZ49+BC49+BF49+BI49+BL49+BO49+BR49</f>
        <v>116894.53</v>
      </c>
      <c r="BW49" s="77">
        <f t="shared" si="15"/>
        <v>0</v>
      </c>
      <c r="BX49" s="79">
        <f t="shared" si="15"/>
        <v>111363.30000000002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970.4899999999999</v>
      </c>
      <c r="BS50" s="89">
        <v>0</v>
      </c>
      <c r="BT50" s="101">
        <v>2428.6400000000003</v>
      </c>
      <c r="BU50" s="76"/>
      <c r="BV50" s="85">
        <f t="shared" si="15"/>
        <v>970.4899999999999</v>
      </c>
      <c r="BW50" s="77">
        <f t="shared" si="15"/>
        <v>0</v>
      </c>
      <c r="BX50" s="79">
        <f t="shared" si="15"/>
        <v>2428.6400000000003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117865.02</v>
      </c>
      <c r="BS51" s="78">
        <f>BS49+BS50</f>
        <v>0</v>
      </c>
      <c r="BT51" s="77">
        <f>BT49+BT50</f>
        <v>113791.94000000002</v>
      </c>
      <c r="BU51" s="85"/>
      <c r="BV51" s="85">
        <f>BV49+BV50</f>
        <v>117865.02</v>
      </c>
      <c r="BW51" s="77">
        <f>BW49+BW50</f>
        <v>0</v>
      </c>
      <c r="BX51" s="95">
        <f>BX49+BX50</f>
        <v>113791.94000000002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276921.07999999996</v>
      </c>
      <c r="E53" s="86">
        <f t="shared" si="18"/>
        <v>3400.27</v>
      </c>
      <c r="F53" s="86">
        <f t="shared" si="18"/>
        <v>258253.37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234.57</v>
      </c>
      <c r="K53" s="86">
        <f t="shared" si="18"/>
        <v>0</v>
      </c>
      <c r="L53" s="86">
        <f t="shared" si="18"/>
        <v>234.57</v>
      </c>
      <c r="M53" s="86">
        <f t="shared" si="18"/>
        <v>49618.22</v>
      </c>
      <c r="N53" s="86">
        <f t="shared" si="18"/>
        <v>0</v>
      </c>
      <c r="O53" s="86">
        <f t="shared" si="18"/>
        <v>27261.12</v>
      </c>
      <c r="P53" s="86">
        <f t="shared" si="18"/>
        <v>6990.6</v>
      </c>
      <c r="Q53" s="86">
        <f t="shared" si="18"/>
        <v>0</v>
      </c>
      <c r="R53" s="86">
        <f t="shared" si="18"/>
        <v>7211.240000000001</v>
      </c>
      <c r="S53" s="86">
        <f t="shared" si="18"/>
        <v>1986.6999999999998</v>
      </c>
      <c r="T53" s="86">
        <f t="shared" si="18"/>
        <v>0</v>
      </c>
      <c r="U53" s="86">
        <f t="shared" si="18"/>
        <v>1890.5999999999997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31277.45</v>
      </c>
      <c r="Z53" s="86">
        <f t="shared" si="18"/>
        <v>0</v>
      </c>
      <c r="AA53" s="86">
        <f t="shared" si="18"/>
        <v>31277.449999999997</v>
      </c>
      <c r="AB53" s="86">
        <f t="shared" si="18"/>
        <v>160579.33000000002</v>
      </c>
      <c r="AC53" s="86">
        <f t="shared" si="18"/>
        <v>54250.65</v>
      </c>
      <c r="AD53" s="86">
        <f t="shared" si="18"/>
        <v>160918.29</v>
      </c>
      <c r="AE53" s="86">
        <f t="shared" si="18"/>
        <v>130967.07</v>
      </c>
      <c r="AF53" s="86">
        <f t="shared" si="18"/>
        <v>0</v>
      </c>
      <c r="AG53" s="86">
        <f t="shared" si="18"/>
        <v>204142.47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2400</v>
      </c>
      <c r="AK53" s="86">
        <f t="shared" si="19"/>
        <v>122781.07</v>
      </c>
      <c r="AL53" s="86">
        <f t="shared" si="19"/>
        <v>0</v>
      </c>
      <c r="AM53" s="86">
        <f t="shared" si="19"/>
        <v>106704.91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1573.69</v>
      </c>
      <c r="AR53" s="86">
        <f t="shared" si="19"/>
        <v>0</v>
      </c>
      <c r="AS53" s="86">
        <f t="shared" si="19"/>
        <v>13432.09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22699.32</v>
      </c>
      <c r="BM53" s="86">
        <f t="shared" si="19"/>
        <v>0</v>
      </c>
      <c r="BN53" s="86">
        <f t="shared" si="19"/>
        <v>22699.32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117865.02</v>
      </c>
      <c r="BS53" s="86">
        <f t="shared" si="19"/>
        <v>0</v>
      </c>
      <c r="BT53" s="86">
        <f t="shared" si="19"/>
        <v>113791.94000000002</v>
      </c>
      <c r="BU53" s="86">
        <f>BU8</f>
        <v>0</v>
      </c>
      <c r="BV53" s="102">
        <f>BV8+BV20+BV28+BV35+BV42+BV46+BV51</f>
        <v>923494.12</v>
      </c>
      <c r="BW53" s="87">
        <f>BW20+BW28+BW35+BW42+BW46+BW51</f>
        <v>57650.92</v>
      </c>
      <c r="BX53" s="87">
        <f>BX20+BX28+BX35+BX42+BX46+BX51</f>
        <v>950217.37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88462.47000000002</v>
      </c>
      <c r="BW54" s="93"/>
      <c r="BX54" s="94">
        <f>IF((Spese_Rendiconto_2022!BX53-Entrate_Rendiconto_2022!E58)&lt;0,Entrate_Rendiconto_2022!E58-Spese_Rendiconto_2022!BX53,0)</f>
        <v>486484.86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2023-05-17T06:54:13Z</dcterms:modified>
  <cp:category/>
  <cp:version/>
  <cp:contentType/>
  <cp:contentStatus/>
</cp:coreProperties>
</file>