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<sst xmlns="http://schemas.openxmlformats.org/spreadsheetml/2006/main" count="870" uniqueCount="149">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</sst>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33574.81</v>
      </c>
      <c r="E5" s="38"/>
    </row>
    <row r="6" spans="2:5" ht="15">
      <c r="B6" s="8"/>
      <c r="C6" s="5" t="s">
        <v>5</v>
      </c>
      <c r="D6" s="39">
        <v>402099.65</v>
      </c>
      <c r="E6" s="40"/>
    </row>
    <row r="7" spans="2:5" ht="15">
      <c r="B7" s="8"/>
      <c r="C7" s="5" t="s">
        <v>6</v>
      </c>
      <c r="D7" s="39">
        <v>442218.5899999999</v>
      </c>
      <c r="E7" s="40"/>
    </row>
    <row r="8" spans="2:5" ht="15.75" thickBot="1">
      <c r="B8" s="9"/>
      <c r="C8" s="6" t="s">
        <v>7</v>
      </c>
      <c r="D8" s="41"/>
      <c r="E8" s="42">
        <v>1463671.04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254403.35</v>
      </c>
      <c r="E10" s="45">
        <v>242707.39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254403.35</v>
      </c>
      <c r="E16" s="51">
        <f>E10+E11+E12+E13+E14+E15</f>
        <v>242707.39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769041.5399999999</v>
      </c>
      <c r="E18" s="45">
        <v>802286.3899999999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769041.5399999999</v>
      </c>
      <c r="E23" s="51">
        <f>E18+E19+E20+E21+E22</f>
        <v>802286.3899999999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108270.1</v>
      </c>
      <c r="E25" s="45">
        <v>124216.13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113.91</v>
      </c>
      <c r="E27" s="45">
        <v>201.94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129383.68999999999</v>
      </c>
      <c r="E29" s="50">
        <v>128522.20999999998</v>
      </c>
    </row>
    <row r="30" spans="2:5" ht="15.75" thickBot="1">
      <c r="B30" s="16">
        <v>30000</v>
      </c>
      <c r="C30" s="15" t="s">
        <v>32</v>
      </c>
      <c r="D30" s="48">
        <f>D25+D26+D27+D28+D29</f>
        <v>237767.7</v>
      </c>
      <c r="E30" s="51">
        <f>E25+E26+E27+E28+E29</f>
        <v>252940.27999999997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1765.01</v>
      </c>
      <c r="E32" s="45">
        <v>1765.01</v>
      </c>
    </row>
    <row r="33" spans="2:5" ht="15">
      <c r="B33" s="13">
        <v>40200</v>
      </c>
      <c r="C33" s="54" t="s">
        <v>36</v>
      </c>
      <c r="D33" s="61">
        <v>604578.3</v>
      </c>
      <c r="E33" s="59">
        <v>520426.73000000004</v>
      </c>
    </row>
    <row r="34" spans="2:5" ht="15">
      <c r="B34" s="13">
        <v>40300</v>
      </c>
      <c r="C34" s="54" t="s">
        <v>37</v>
      </c>
      <c r="D34" s="61">
        <v>137404.05</v>
      </c>
      <c r="E34" s="45">
        <v>137404.05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7944.09</v>
      </c>
      <c r="E36" s="50">
        <v>7944.09</v>
      </c>
    </row>
    <row r="37" spans="2:5" ht="15.75" thickBot="1">
      <c r="B37" s="16">
        <v>40000</v>
      </c>
      <c r="C37" s="15" t="s">
        <v>40</v>
      </c>
      <c r="D37" s="48">
        <f>D32+D33+D34+D35+D36</f>
        <v>751691.4500000001</v>
      </c>
      <c r="E37" s="51">
        <f>E32+E33+E34+E35+E36</f>
        <v>667539.88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206701.03999999995</v>
      </c>
      <c r="E54" s="45">
        <v>206701.03999999995</v>
      </c>
    </row>
    <row r="55" spans="2:5" ht="15">
      <c r="B55" s="13">
        <v>90200</v>
      </c>
      <c r="C55" s="54" t="s">
        <v>62</v>
      </c>
      <c r="D55" s="61">
        <v>5763.28</v>
      </c>
      <c r="E55" s="62">
        <v>3462.1499999999996</v>
      </c>
    </row>
    <row r="56" spans="2:5" ht="15.75" thickBot="1">
      <c r="B56" s="16">
        <v>90000</v>
      </c>
      <c r="C56" s="15" t="s">
        <v>63</v>
      </c>
      <c r="D56" s="48">
        <f>D54+D55</f>
        <v>212464.31999999995</v>
      </c>
      <c r="E56" s="51">
        <f>E54+E55</f>
        <v>210163.18999999994</v>
      </c>
    </row>
    <row r="57" spans="2:5" ht="16.5" thickBot="1" thickTop="1">
      <c r="B57" s="109" t="s">
        <v>64</v>
      </c>
      <c r="C57" s="110"/>
      <c r="D57" s="52">
        <f>D16+D23+D30+D37+D43+D49+D52+D56</f>
        <v>2225368.36</v>
      </c>
      <c r="E57" s="55">
        <f>E16+E23+E30+E37+E43+E49+E52+E56</f>
        <v>2175637.13</v>
      </c>
    </row>
    <row r="58" spans="2:5" ht="16.5" thickBot="1" thickTop="1">
      <c r="B58" s="109" t="s">
        <v>65</v>
      </c>
      <c r="C58" s="110"/>
      <c r="D58" s="52">
        <f>D57+D5+D6+D7+D8</f>
        <v>3103261.4099999997</v>
      </c>
      <c r="E58" s="55">
        <f>E57+E5+E6+E7+E8</f>
        <v>3639308.17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110010.28000000001</v>
      </c>
      <c r="E10" s="89">
        <v>0</v>
      </c>
      <c r="F10" s="90">
        <v>109787.17000000001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110010.28000000001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109787.17000000001</v>
      </c>
    </row>
    <row r="11" spans="2:76" ht="15">
      <c r="B11" s="13">
        <v>102</v>
      </c>
      <c r="C11" s="25" t="s">
        <v>92</v>
      </c>
      <c r="D11" s="88">
        <v>11073.199999999999</v>
      </c>
      <c r="E11" s="89">
        <v>0</v>
      </c>
      <c r="F11" s="90">
        <v>11773.199999999999</v>
      </c>
      <c r="G11" s="88"/>
      <c r="H11" s="89"/>
      <c r="I11" s="90"/>
      <c r="J11" s="97">
        <v>0</v>
      </c>
      <c r="K11" s="89">
        <v>0</v>
      </c>
      <c r="L11" s="101">
        <v>145.29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116.02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11073.199999999999</v>
      </c>
      <c r="BW11" s="77">
        <f t="shared" si="1"/>
        <v>0</v>
      </c>
      <c r="BX11" s="79">
        <f t="shared" si="2"/>
        <v>12034.51</v>
      </c>
    </row>
    <row r="12" spans="2:76" ht="15">
      <c r="B12" s="13">
        <v>103</v>
      </c>
      <c r="C12" s="25" t="s">
        <v>93</v>
      </c>
      <c r="D12" s="88">
        <v>176032.44</v>
      </c>
      <c r="E12" s="89">
        <v>0</v>
      </c>
      <c r="F12" s="90">
        <v>136122.63</v>
      </c>
      <c r="G12" s="88"/>
      <c r="H12" s="89"/>
      <c r="I12" s="90"/>
      <c r="J12" s="97">
        <v>1750</v>
      </c>
      <c r="K12" s="89">
        <v>0</v>
      </c>
      <c r="L12" s="101">
        <v>625.35</v>
      </c>
      <c r="M12" s="91">
        <v>0</v>
      </c>
      <c r="N12" s="89">
        <v>0</v>
      </c>
      <c r="O12" s="90">
        <v>0</v>
      </c>
      <c r="P12" s="91">
        <v>3881.78</v>
      </c>
      <c r="Q12" s="89">
        <v>0</v>
      </c>
      <c r="R12" s="90">
        <v>1846.3</v>
      </c>
      <c r="S12" s="91">
        <v>71573.45</v>
      </c>
      <c r="T12" s="89">
        <v>0</v>
      </c>
      <c r="U12" s="90">
        <v>63999.51</v>
      </c>
      <c r="V12" s="91">
        <v>9940</v>
      </c>
      <c r="W12" s="89">
        <v>0</v>
      </c>
      <c r="X12" s="90">
        <v>14122.16</v>
      </c>
      <c r="Y12" s="91"/>
      <c r="Z12" s="89"/>
      <c r="AA12" s="90"/>
      <c r="AB12" s="91">
        <v>8150.54</v>
      </c>
      <c r="AC12" s="89">
        <v>0</v>
      </c>
      <c r="AD12" s="90">
        <v>7738.18</v>
      </c>
      <c r="AE12" s="91">
        <v>57403.62</v>
      </c>
      <c r="AF12" s="89">
        <v>0</v>
      </c>
      <c r="AG12" s="90">
        <v>53063.42</v>
      </c>
      <c r="AH12" s="91">
        <v>3000</v>
      </c>
      <c r="AI12" s="89">
        <v>0</v>
      </c>
      <c r="AJ12" s="90">
        <v>1840</v>
      </c>
      <c r="AK12" s="91">
        <v>2454.66</v>
      </c>
      <c r="AL12" s="89">
        <v>0</v>
      </c>
      <c r="AM12" s="90">
        <v>1698.98</v>
      </c>
      <c r="AN12" s="91">
        <v>1400.6599999999999</v>
      </c>
      <c r="AO12" s="89">
        <v>0</v>
      </c>
      <c r="AP12" s="90">
        <v>800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335587.1499999999</v>
      </c>
      <c r="BW12" s="77">
        <f t="shared" si="1"/>
        <v>0</v>
      </c>
      <c r="BX12" s="79">
        <f t="shared" si="2"/>
        <v>281856.52999999997</v>
      </c>
    </row>
    <row r="13" spans="2:76" ht="15">
      <c r="B13" s="13">
        <v>104</v>
      </c>
      <c r="C13" s="25" t="s">
        <v>19</v>
      </c>
      <c r="D13" s="88">
        <v>136250.03000000003</v>
      </c>
      <c r="E13" s="89">
        <v>0</v>
      </c>
      <c r="F13" s="90">
        <v>169731.18000000002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24000</v>
      </c>
      <c r="N13" s="89">
        <v>0</v>
      </c>
      <c r="O13" s="90">
        <v>12829.03</v>
      </c>
      <c r="P13" s="91">
        <v>1500</v>
      </c>
      <c r="Q13" s="89">
        <v>0</v>
      </c>
      <c r="R13" s="90">
        <v>1500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73846.34</v>
      </c>
      <c r="AC13" s="89">
        <v>0</v>
      </c>
      <c r="AD13" s="90">
        <v>182784.40999999997</v>
      </c>
      <c r="AE13" s="91">
        <v>3307.69</v>
      </c>
      <c r="AF13" s="89">
        <v>0</v>
      </c>
      <c r="AG13" s="90">
        <v>11600.79</v>
      </c>
      <c r="AH13" s="91">
        <v>1346.18</v>
      </c>
      <c r="AI13" s="89">
        <v>0</v>
      </c>
      <c r="AJ13" s="90">
        <v>1100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108000</v>
      </c>
      <c r="BD13" s="89">
        <v>0</v>
      </c>
      <c r="BE13" s="101">
        <v>120423.36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348250.24</v>
      </c>
      <c r="BW13" s="77">
        <f t="shared" si="1"/>
        <v>0</v>
      </c>
      <c r="BX13" s="79">
        <f t="shared" si="2"/>
        <v>499968.76999999996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10809.8</v>
      </c>
      <c r="T16" s="89">
        <v>0</v>
      </c>
      <c r="U16" s="90">
        <v>10809.8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3442.9700000000003</v>
      </c>
      <c r="AF16" s="89">
        <v>0</v>
      </c>
      <c r="AG16" s="101">
        <v>3442.9700000000003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>
        <v>0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14252.77</v>
      </c>
      <c r="BW16" s="77">
        <f t="shared" si="1"/>
        <v>0</v>
      </c>
      <c r="BX16" s="79">
        <f t="shared" si="2"/>
        <v>14252.77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2673.4700000000003</v>
      </c>
      <c r="E18" s="89">
        <v>0</v>
      </c>
      <c r="F18" s="90">
        <v>2673.4700000000003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2673.4700000000003</v>
      </c>
      <c r="BW18" s="77">
        <f t="shared" si="1"/>
        <v>0</v>
      </c>
      <c r="BX18" s="79">
        <f t="shared" si="2"/>
        <v>2673.4700000000003</v>
      </c>
    </row>
    <row r="19" spans="2:76" ht="15">
      <c r="B19" s="13">
        <v>110</v>
      </c>
      <c r="C19" s="25" t="s">
        <v>98</v>
      </c>
      <c r="D19" s="88">
        <v>9295</v>
      </c>
      <c r="E19" s="89">
        <v>0</v>
      </c>
      <c r="F19" s="90">
        <v>4860</v>
      </c>
      <c r="G19" s="88"/>
      <c r="H19" s="89"/>
      <c r="I19" s="90"/>
      <c r="J19" s="97">
        <v>0</v>
      </c>
      <c r="K19" s="89">
        <v>0</v>
      </c>
      <c r="L19" s="101">
        <v>165</v>
      </c>
      <c r="M19" s="97">
        <v>0</v>
      </c>
      <c r="N19" s="89">
        <v>0</v>
      </c>
      <c r="O19" s="101">
        <v>0</v>
      </c>
      <c r="P19" s="97"/>
      <c r="Q19" s="89"/>
      <c r="R19" s="101"/>
      <c r="S19" s="97">
        <v>3000</v>
      </c>
      <c r="T19" s="89">
        <v>0</v>
      </c>
      <c r="U19" s="101">
        <v>1533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1400</v>
      </c>
      <c r="AF19" s="89">
        <v>0</v>
      </c>
      <c r="AG19" s="101">
        <v>1700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>
        <v>100893.82</v>
      </c>
      <c r="BD19" s="89">
        <v>0</v>
      </c>
      <c r="BE19" s="101">
        <v>100893.82</v>
      </c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114588.82</v>
      </c>
      <c r="BW19" s="77">
        <f t="shared" si="1"/>
        <v>0</v>
      </c>
      <c r="BX19" s="79">
        <f t="shared" si="2"/>
        <v>109151.82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445334.42000000004</v>
      </c>
      <c r="E20" s="78">
        <f t="shared" si="3"/>
        <v>0</v>
      </c>
      <c r="F20" s="79">
        <f t="shared" si="3"/>
        <v>434947.65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1750</v>
      </c>
      <c r="K20" s="78">
        <f t="shared" si="3"/>
        <v>0</v>
      </c>
      <c r="L20" s="77">
        <f t="shared" si="3"/>
        <v>935.64</v>
      </c>
      <c r="M20" s="98">
        <f t="shared" si="3"/>
        <v>24000</v>
      </c>
      <c r="N20" s="78">
        <f t="shared" si="3"/>
        <v>0</v>
      </c>
      <c r="O20" s="77">
        <f t="shared" si="3"/>
        <v>12829.03</v>
      </c>
      <c r="P20" s="98">
        <f t="shared" si="3"/>
        <v>5381.780000000001</v>
      </c>
      <c r="Q20" s="78">
        <f t="shared" si="3"/>
        <v>0</v>
      </c>
      <c r="R20" s="77">
        <f t="shared" si="3"/>
        <v>3346.3</v>
      </c>
      <c r="S20" s="98">
        <f t="shared" si="3"/>
        <v>85383.25</v>
      </c>
      <c r="T20" s="78">
        <f t="shared" si="3"/>
        <v>0</v>
      </c>
      <c r="U20" s="77">
        <f t="shared" si="3"/>
        <v>76342.31</v>
      </c>
      <c r="V20" s="98">
        <f t="shared" si="3"/>
        <v>9940</v>
      </c>
      <c r="W20" s="78">
        <f t="shared" si="3"/>
        <v>0</v>
      </c>
      <c r="X20" s="77">
        <f t="shared" si="3"/>
        <v>14122.16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81996.87999999999</v>
      </c>
      <c r="AC20" s="78">
        <f t="shared" si="3"/>
        <v>0</v>
      </c>
      <c r="AD20" s="77">
        <f t="shared" si="3"/>
        <v>190522.58999999997</v>
      </c>
      <c r="AE20" s="98">
        <f t="shared" si="3"/>
        <v>65554.28</v>
      </c>
      <c r="AF20" s="78">
        <f t="shared" si="3"/>
        <v>0</v>
      </c>
      <c r="AG20" s="77">
        <f t="shared" si="3"/>
        <v>69923.2</v>
      </c>
      <c r="AH20" s="98">
        <f t="shared" si="3"/>
        <v>4346.18</v>
      </c>
      <c r="AI20" s="78">
        <f t="shared" si="3"/>
        <v>0</v>
      </c>
      <c r="AJ20" s="77">
        <f t="shared" si="3"/>
        <v>2940</v>
      </c>
      <c r="AK20" s="98">
        <f t="shared" si="3"/>
        <v>2454.66</v>
      </c>
      <c r="AL20" s="78">
        <f t="shared" si="3"/>
        <v>0</v>
      </c>
      <c r="AM20" s="77">
        <f t="shared" si="3"/>
        <v>1698.98</v>
      </c>
      <c r="AN20" s="98">
        <f t="shared" si="3"/>
        <v>1400.6599999999999</v>
      </c>
      <c r="AO20" s="78">
        <f t="shared" si="3"/>
        <v>0</v>
      </c>
      <c r="AP20" s="77">
        <f t="shared" si="3"/>
        <v>800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208893.82</v>
      </c>
      <c r="BD20" s="78">
        <f t="shared" si="3"/>
        <v>0</v>
      </c>
      <c r="BE20" s="77">
        <f t="shared" si="3"/>
        <v>221317.18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936435.9299999999</v>
      </c>
      <c r="BW20" s="77">
        <f>BW10+BW11+BW12+BW13+BW14+BW15+BW16+BW17+BW18+BW19</f>
        <v>0</v>
      </c>
      <c r="BX20" s="95">
        <f>BX10+BX11+BX12+BX13+BX14+BX15+BX16+BX17+BX18+BX19</f>
        <v>1029725.04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108356.53000000001</v>
      </c>
      <c r="E24" s="89">
        <v>75884</v>
      </c>
      <c r="F24" s="90">
        <v>107679.05000000002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/>
      <c r="Q24" s="89"/>
      <c r="R24" s="101"/>
      <c r="S24" s="97">
        <v>78113.43000000001</v>
      </c>
      <c r="T24" s="89">
        <v>211796.87</v>
      </c>
      <c r="U24" s="101">
        <v>106602.12</v>
      </c>
      <c r="V24" s="97">
        <v>124666.35999999999</v>
      </c>
      <c r="W24" s="89">
        <v>42684.3</v>
      </c>
      <c r="X24" s="101">
        <v>3390</v>
      </c>
      <c r="Y24" s="97"/>
      <c r="Z24" s="89"/>
      <c r="AA24" s="101"/>
      <c r="AB24" s="97">
        <v>108628.1</v>
      </c>
      <c r="AC24" s="89">
        <v>17646.64</v>
      </c>
      <c r="AD24" s="101">
        <v>96440.52</v>
      </c>
      <c r="AE24" s="97">
        <v>258500.57</v>
      </c>
      <c r="AF24" s="89">
        <v>52976.05</v>
      </c>
      <c r="AG24" s="101">
        <v>414192.37</v>
      </c>
      <c r="AH24" s="97">
        <v>307421.47</v>
      </c>
      <c r="AI24" s="89">
        <v>11002.45</v>
      </c>
      <c r="AJ24" s="101">
        <v>323203.33999999997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4973.94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990660.3999999999</v>
      </c>
      <c r="BW24" s="77">
        <f t="shared" si="4"/>
        <v>411990.31</v>
      </c>
      <c r="BX24" s="79">
        <f t="shared" si="4"/>
        <v>1051507.4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3212.75</v>
      </c>
      <c r="BD26" s="89">
        <v>0</v>
      </c>
      <c r="BE26" s="101">
        <v>3212.75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3212.75</v>
      </c>
      <c r="BW26" s="77">
        <f t="shared" si="4"/>
        <v>0</v>
      </c>
      <c r="BX26" s="79">
        <f t="shared" si="4"/>
        <v>3212.75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108356.53000000001</v>
      </c>
      <c r="E28" s="78">
        <f t="shared" si="5"/>
        <v>75884</v>
      </c>
      <c r="F28" s="79">
        <f t="shared" si="5"/>
        <v>107679.05000000002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78113.43000000001</v>
      </c>
      <c r="T28" s="78">
        <f t="shared" si="5"/>
        <v>211796.87</v>
      </c>
      <c r="U28" s="77">
        <f t="shared" si="5"/>
        <v>106602.12</v>
      </c>
      <c r="V28" s="98">
        <f t="shared" si="5"/>
        <v>124666.35999999999</v>
      </c>
      <c r="W28" s="78">
        <f t="shared" si="5"/>
        <v>42684.3</v>
      </c>
      <c r="X28" s="77">
        <f t="shared" si="5"/>
        <v>3390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108628.1</v>
      </c>
      <c r="AC28" s="78">
        <f t="shared" si="5"/>
        <v>17646.64</v>
      </c>
      <c r="AD28" s="77">
        <f t="shared" si="5"/>
        <v>96440.52</v>
      </c>
      <c r="AE28" s="98">
        <f t="shared" si="5"/>
        <v>258500.57</v>
      </c>
      <c r="AF28" s="78">
        <f t="shared" si="5"/>
        <v>52976.05</v>
      </c>
      <c r="AG28" s="77">
        <f t="shared" si="5"/>
        <v>414192.37</v>
      </c>
      <c r="AH28" s="98">
        <f t="shared" si="5"/>
        <v>307421.47</v>
      </c>
      <c r="AI28" s="78">
        <f t="shared" si="5"/>
        <v>11002.45</v>
      </c>
      <c r="AJ28" s="77">
        <f aca="true" t="shared" si="6" ref="AJ28:BO28">AJ23+AJ24+AJ25+AJ26+AJ27</f>
        <v>323203.33999999997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4973.94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3212.75</v>
      </c>
      <c r="BD28" s="78">
        <f t="shared" si="6"/>
        <v>0</v>
      </c>
      <c r="BE28" s="77">
        <f t="shared" si="6"/>
        <v>3212.75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993873.1499999999</v>
      </c>
      <c r="BW28" s="77">
        <f>BW23+BW24+BW25+BW26+BW27</f>
        <v>411990.31</v>
      </c>
      <c r="BX28" s="95">
        <f>BX23+BX24+BX25+BX26+BX27</f>
        <v>1054720.15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>
        <v>0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59920.61</v>
      </c>
      <c r="BM40" s="89">
        <v>0</v>
      </c>
      <c r="BN40" s="101">
        <v>59920.61</v>
      </c>
      <c r="BO40" s="97"/>
      <c r="BP40" s="89"/>
      <c r="BQ40" s="101"/>
      <c r="BR40" s="97"/>
      <c r="BS40" s="89"/>
      <c r="BT40" s="101"/>
      <c r="BU40" s="76"/>
      <c r="BV40" s="85">
        <f t="shared" si="10"/>
        <v>59920.61</v>
      </c>
      <c r="BW40" s="77">
        <f t="shared" si="10"/>
        <v>0</v>
      </c>
      <c r="BX40" s="79">
        <f t="shared" si="10"/>
        <v>59920.61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59920.61</v>
      </c>
      <c r="BM42" s="78">
        <f t="shared" si="12"/>
        <v>0</v>
      </c>
      <c r="BN42" s="77">
        <f t="shared" si="12"/>
        <v>59920.61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59920.61</v>
      </c>
      <c r="BW42" s="77">
        <f>BW38+BW39+BW40+BW41</f>
        <v>0</v>
      </c>
      <c r="BX42" s="95">
        <f>BX38+BX39+BX40+BX41</f>
        <v>59920.61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206701.03999999998</v>
      </c>
      <c r="BS49" s="89">
        <v>0</v>
      </c>
      <c r="BT49" s="101">
        <v>207568.03999999998</v>
      </c>
      <c r="BU49" s="76"/>
      <c r="BV49" s="85">
        <f aca="true" t="shared" si="15" ref="BV49:BX50">D49+G49+J49+M49+P49+S49+V49+Y49+AB49+AE49+AH49+AK49+AN49+AQ49+AT49+AW49+AZ49+BC49+BF49+BI49+BL49+BO49+BR49</f>
        <v>206701.03999999998</v>
      </c>
      <c r="BW49" s="77">
        <f t="shared" si="15"/>
        <v>0</v>
      </c>
      <c r="BX49" s="79">
        <f t="shared" si="15"/>
        <v>207568.03999999998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5763.28</v>
      </c>
      <c r="BS50" s="89">
        <v>0</v>
      </c>
      <c r="BT50" s="101">
        <v>5508.12</v>
      </c>
      <c r="BU50" s="76"/>
      <c r="BV50" s="85">
        <f t="shared" si="15"/>
        <v>5763.28</v>
      </c>
      <c r="BW50" s="77">
        <f t="shared" si="15"/>
        <v>0</v>
      </c>
      <c r="BX50" s="79">
        <f t="shared" si="15"/>
        <v>5508.12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212464.31999999998</v>
      </c>
      <c r="BS51" s="78">
        <f>BS49+BS50</f>
        <v>0</v>
      </c>
      <c r="BT51" s="77">
        <f>BT49+BT50</f>
        <v>213076.15999999997</v>
      </c>
      <c r="BU51" s="85"/>
      <c r="BV51" s="85">
        <f>BV49+BV50</f>
        <v>212464.31999999998</v>
      </c>
      <c r="BW51" s="77">
        <f>BW49+BW50</f>
        <v>0</v>
      </c>
      <c r="BX51" s="95">
        <f>BX49+BX50</f>
        <v>213076.15999999997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553690.9500000001</v>
      </c>
      <c r="E53" s="86">
        <f t="shared" si="18"/>
        <v>75884</v>
      </c>
      <c r="F53" s="86">
        <f t="shared" si="18"/>
        <v>542626.7000000001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1750</v>
      </c>
      <c r="K53" s="86">
        <f t="shared" si="18"/>
        <v>0</v>
      </c>
      <c r="L53" s="86">
        <f t="shared" si="18"/>
        <v>935.64</v>
      </c>
      <c r="M53" s="86">
        <f t="shared" si="18"/>
        <v>24000</v>
      </c>
      <c r="N53" s="86">
        <f t="shared" si="18"/>
        <v>0</v>
      </c>
      <c r="O53" s="86">
        <f t="shared" si="18"/>
        <v>12829.03</v>
      </c>
      <c r="P53" s="86">
        <f t="shared" si="18"/>
        <v>5381.780000000001</v>
      </c>
      <c r="Q53" s="86">
        <f t="shared" si="18"/>
        <v>0</v>
      </c>
      <c r="R53" s="86">
        <f t="shared" si="18"/>
        <v>3346.3</v>
      </c>
      <c r="S53" s="86">
        <f t="shared" si="18"/>
        <v>163496.68</v>
      </c>
      <c r="T53" s="86">
        <f t="shared" si="18"/>
        <v>211796.87</v>
      </c>
      <c r="U53" s="86">
        <f t="shared" si="18"/>
        <v>182944.43</v>
      </c>
      <c r="V53" s="86">
        <f t="shared" si="18"/>
        <v>134606.36</v>
      </c>
      <c r="W53" s="86">
        <f t="shared" si="18"/>
        <v>42684.3</v>
      </c>
      <c r="X53" s="86">
        <f t="shared" si="18"/>
        <v>17512.16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190624.97999999998</v>
      </c>
      <c r="AC53" s="86">
        <f t="shared" si="18"/>
        <v>17646.64</v>
      </c>
      <c r="AD53" s="86">
        <f t="shared" si="18"/>
        <v>286963.11</v>
      </c>
      <c r="AE53" s="86">
        <f t="shared" si="18"/>
        <v>324054.85</v>
      </c>
      <c r="AF53" s="86">
        <f t="shared" si="18"/>
        <v>52976.05</v>
      </c>
      <c r="AG53" s="86">
        <f t="shared" si="18"/>
        <v>484115.57</v>
      </c>
      <c r="AH53" s="86">
        <f t="shared" si="18"/>
        <v>311767.64999999997</v>
      </c>
      <c r="AI53" s="86">
        <f t="shared" si="18"/>
        <v>11002.45</v>
      </c>
      <c r="AJ53" s="86">
        <f aca="true" t="shared" si="19" ref="AJ53:BT53">AJ20+AJ28+AJ35+AJ42+AJ46+AJ51</f>
        <v>326143.33999999997</v>
      </c>
      <c r="AK53" s="86">
        <f t="shared" si="19"/>
        <v>2454.66</v>
      </c>
      <c r="AL53" s="86">
        <f t="shared" si="19"/>
        <v>0</v>
      </c>
      <c r="AM53" s="86">
        <f t="shared" si="19"/>
        <v>1698.98</v>
      </c>
      <c r="AN53" s="86">
        <f t="shared" si="19"/>
        <v>1400.6599999999999</v>
      </c>
      <c r="AO53" s="86">
        <f t="shared" si="19"/>
        <v>0</v>
      </c>
      <c r="AP53" s="86">
        <f t="shared" si="19"/>
        <v>800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4973.94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212106.57</v>
      </c>
      <c r="BD53" s="86">
        <f t="shared" si="19"/>
        <v>0</v>
      </c>
      <c r="BE53" s="86">
        <f t="shared" si="19"/>
        <v>224529.93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59920.61</v>
      </c>
      <c r="BM53" s="86">
        <f t="shared" si="19"/>
        <v>0</v>
      </c>
      <c r="BN53" s="86">
        <f t="shared" si="19"/>
        <v>59920.61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212464.31999999998</v>
      </c>
      <c r="BS53" s="86">
        <f t="shared" si="19"/>
        <v>0</v>
      </c>
      <c r="BT53" s="86">
        <f t="shared" si="19"/>
        <v>213076.15999999997</v>
      </c>
      <c r="BU53" s="86">
        <f>BU8</f>
        <v>0</v>
      </c>
      <c r="BV53" s="102">
        <f>BV8+BV20+BV28+BV35+BV42+BV46+BV51</f>
        <v>2202694.01</v>
      </c>
      <c r="BW53" s="87">
        <f>BW20+BW28+BW35+BW42+BW46+BW51</f>
        <v>411990.31</v>
      </c>
      <c r="BX53" s="87">
        <f>BX20+BX28+BX35+BX42+BX46+BX51</f>
        <v>2357441.96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488577.0899999999</v>
      </c>
      <c r="BW54" s="93"/>
      <c r="BX54" s="94">
        <f>IF((Spese_Rendiconto_2020!BX53-Entrate_Rendiconto_2020!E58)&lt;0,Entrate_Rendiconto_2020!E58-Spese_Rendiconto_2020!BX53,0)</f>
        <v>1281866.21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2022-01-14T12:26:26Z</dcterms:modified>
  <cp:category/>
  <cp:version/>
  <cp:contentType/>
  <cp:contentStatus/>
</cp:coreProperties>
</file>