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<sst xmlns="http://schemas.openxmlformats.org/spreadsheetml/2006/main" count="870" uniqueCount="149">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</sst>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411990.31</v>
      </c>
      <c r="E6" s="40"/>
    </row>
    <row r="7" spans="2:5" ht="15">
      <c r="B7" s="8"/>
      <c r="C7" s="5" t="s">
        <v>6</v>
      </c>
      <c r="D7" s="39">
        <v>479142.47000000003</v>
      </c>
      <c r="E7" s="40"/>
    </row>
    <row r="8" spans="2:5" ht="15.75" thickBot="1">
      <c r="B8" s="9"/>
      <c r="C8" s="6" t="s">
        <v>7</v>
      </c>
      <c r="D8" s="41"/>
      <c r="E8" s="42">
        <v>1281866.21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271868.67000000004</v>
      </c>
      <c r="E10" s="45">
        <v>279198.6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271868.67000000004</v>
      </c>
      <c r="E16" s="51">
        <f>E10+E11+E12+E13+E14+E15</f>
        <v>279198.6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943316.6599999999</v>
      </c>
      <c r="E18" s="45">
        <v>896168.73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943316.6599999999</v>
      </c>
      <c r="E23" s="51">
        <f>E18+E19+E20+E21+E22</f>
        <v>896168.73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110458.36</v>
      </c>
      <c r="E25" s="45">
        <v>106047.50000000001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113.91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198491.46000000002</v>
      </c>
      <c r="E29" s="50">
        <v>202713.87</v>
      </c>
    </row>
    <row r="30" spans="2:5" ht="15.75" thickBot="1">
      <c r="B30" s="16">
        <v>30000</v>
      </c>
      <c r="C30" s="15" t="s">
        <v>32</v>
      </c>
      <c r="D30" s="48">
        <f>D25+D26+D27+D28+D29</f>
        <v>308949.82</v>
      </c>
      <c r="E30" s="51">
        <f>E25+E26+E27+E28+E29</f>
        <v>308875.28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2065.84</v>
      </c>
      <c r="E32" s="45">
        <v>2065.84</v>
      </c>
    </row>
    <row r="33" spans="2:5" ht="15">
      <c r="B33" s="13">
        <v>40200</v>
      </c>
      <c r="C33" s="54" t="s">
        <v>36</v>
      </c>
      <c r="D33" s="61">
        <v>555527.12</v>
      </c>
      <c r="E33" s="59">
        <v>428841.28</v>
      </c>
    </row>
    <row r="34" spans="2:5" ht="15">
      <c r="B34" s="13">
        <v>40300</v>
      </c>
      <c r="C34" s="54" t="s">
        <v>37</v>
      </c>
      <c r="D34" s="61">
        <v>18980</v>
      </c>
      <c r="E34" s="45">
        <v>18980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5852.56</v>
      </c>
      <c r="E36" s="50">
        <v>5852.5599999999995</v>
      </c>
    </row>
    <row r="37" spans="2:5" ht="15.75" thickBot="1">
      <c r="B37" s="16">
        <v>40000</v>
      </c>
      <c r="C37" s="15" t="s">
        <v>40</v>
      </c>
      <c r="D37" s="48">
        <f>D32+D33+D34+D35+D36</f>
        <v>582425.52</v>
      </c>
      <c r="E37" s="51">
        <f>E32+E33+E34+E35+E36</f>
        <v>455739.68000000005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171841.83</v>
      </c>
      <c r="E54" s="45">
        <v>171841.83</v>
      </c>
    </row>
    <row r="55" spans="2:5" ht="15">
      <c r="B55" s="13">
        <v>90200</v>
      </c>
      <c r="C55" s="54" t="s">
        <v>62</v>
      </c>
      <c r="D55" s="61">
        <v>0</v>
      </c>
      <c r="E55" s="62">
        <v>1749.76</v>
      </c>
    </row>
    <row r="56" spans="2:5" ht="15.75" thickBot="1">
      <c r="B56" s="16">
        <v>90000</v>
      </c>
      <c r="C56" s="15" t="s">
        <v>63</v>
      </c>
      <c r="D56" s="48">
        <f>D54+D55</f>
        <v>171841.83</v>
      </c>
      <c r="E56" s="51">
        <f>E54+E55</f>
        <v>173591.59</v>
      </c>
    </row>
    <row r="57" spans="2:5" ht="16.5" thickBot="1" thickTop="1">
      <c r="B57" s="109" t="s">
        <v>64</v>
      </c>
      <c r="C57" s="110"/>
      <c r="D57" s="52">
        <f>D16+D23+D30+D37+D43+D49+D52+D56</f>
        <v>2278402.5</v>
      </c>
      <c r="E57" s="55">
        <f>E16+E23+E30+E37+E43+E49+E52+E56</f>
        <v>2113573.88</v>
      </c>
    </row>
    <row r="58" spans="2:5" ht="16.5" thickBot="1" thickTop="1">
      <c r="B58" s="109" t="s">
        <v>65</v>
      </c>
      <c r="C58" s="110"/>
      <c r="D58" s="52">
        <f>D57+D5+D6+D7+D8</f>
        <v>3169535.2800000003</v>
      </c>
      <c r="E58" s="55">
        <f>E57+E5+E6+E7+E8</f>
        <v>3395440.09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217242.12999999998</v>
      </c>
      <c r="E10" s="89">
        <v>16278.2</v>
      </c>
      <c r="F10" s="90">
        <v>212566.16000000003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217242.12999999998</v>
      </c>
      <c r="BW10" s="77">
        <f aca="true" t="shared" si="1" ref="BW10:BW19">E10+H10+K10+N10+Q10+T10+W10+Z10+AC10+AF10+AI10+AL10+AO10+AR10+AU10+AX10+BA10+BD10+BG10+BJ10+BM10+BP10+BS10</f>
        <v>16278.2</v>
      </c>
      <c r="BX10" s="79">
        <f aca="true" t="shared" si="2" ref="BX10:BX19">F10+I10+L10+O10+R10+U10+X10+AA10+AD10+AG10+AJ10+AM10+AP10+AS10+AV10+AY10+BB10+BE10+BH10+BK10+BN10+BQ10+BT10</f>
        <v>212566.16000000003</v>
      </c>
    </row>
    <row r="11" spans="2:76" ht="15">
      <c r="B11" s="13">
        <v>102</v>
      </c>
      <c r="C11" s="25" t="s">
        <v>92</v>
      </c>
      <c r="D11" s="88">
        <v>17999.010000000002</v>
      </c>
      <c r="E11" s="89">
        <v>0</v>
      </c>
      <c r="F11" s="90">
        <v>15115.9</v>
      </c>
      <c r="G11" s="88"/>
      <c r="H11" s="89"/>
      <c r="I11" s="90"/>
      <c r="J11" s="97">
        <v>105.44</v>
      </c>
      <c r="K11" s="89">
        <v>0</v>
      </c>
      <c r="L11" s="101">
        <v>0</v>
      </c>
      <c r="M11" s="91">
        <v>0</v>
      </c>
      <c r="N11" s="89">
        <v>0</v>
      </c>
      <c r="O11" s="90">
        <v>0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150</v>
      </c>
      <c r="AF11" s="89">
        <v>0</v>
      </c>
      <c r="AG11" s="90">
        <v>0</v>
      </c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18254.45</v>
      </c>
      <c r="BW11" s="77">
        <f t="shared" si="1"/>
        <v>0</v>
      </c>
      <c r="BX11" s="79">
        <f t="shared" si="2"/>
        <v>15115.9</v>
      </c>
    </row>
    <row r="12" spans="2:76" ht="15">
      <c r="B12" s="13">
        <v>103</v>
      </c>
      <c r="C12" s="25" t="s">
        <v>93</v>
      </c>
      <c r="D12" s="88">
        <v>207744.80000000005</v>
      </c>
      <c r="E12" s="89">
        <v>0</v>
      </c>
      <c r="F12" s="90">
        <v>144495.55000000002</v>
      </c>
      <c r="G12" s="88"/>
      <c r="H12" s="89"/>
      <c r="I12" s="90"/>
      <c r="J12" s="97">
        <v>3050</v>
      </c>
      <c r="K12" s="89">
        <v>0</v>
      </c>
      <c r="L12" s="101">
        <v>916.09</v>
      </c>
      <c r="M12" s="91">
        <v>0</v>
      </c>
      <c r="N12" s="89">
        <v>0</v>
      </c>
      <c r="O12" s="90">
        <v>0</v>
      </c>
      <c r="P12" s="91">
        <v>8586.44</v>
      </c>
      <c r="Q12" s="89">
        <v>0</v>
      </c>
      <c r="R12" s="90">
        <v>8840.119999999999</v>
      </c>
      <c r="S12" s="91">
        <v>86754.46</v>
      </c>
      <c r="T12" s="89">
        <v>0</v>
      </c>
      <c r="U12" s="90">
        <v>62622.869999999995</v>
      </c>
      <c r="V12" s="91">
        <v>13754.369999999999</v>
      </c>
      <c r="W12" s="89">
        <v>0</v>
      </c>
      <c r="X12" s="90">
        <v>12607.57</v>
      </c>
      <c r="Y12" s="91"/>
      <c r="Z12" s="89"/>
      <c r="AA12" s="90"/>
      <c r="AB12" s="91">
        <v>7734.8</v>
      </c>
      <c r="AC12" s="89">
        <v>0</v>
      </c>
      <c r="AD12" s="90">
        <v>2450.9399999999996</v>
      </c>
      <c r="AE12" s="91">
        <v>64625.539999999986</v>
      </c>
      <c r="AF12" s="89">
        <v>0</v>
      </c>
      <c r="AG12" s="90">
        <v>46743.94</v>
      </c>
      <c r="AH12" s="91">
        <v>4000</v>
      </c>
      <c r="AI12" s="89">
        <v>0</v>
      </c>
      <c r="AJ12" s="90">
        <v>0</v>
      </c>
      <c r="AK12" s="91">
        <v>186.73</v>
      </c>
      <c r="AL12" s="89">
        <v>0</v>
      </c>
      <c r="AM12" s="90">
        <v>777.0699999999999</v>
      </c>
      <c r="AN12" s="91">
        <v>200</v>
      </c>
      <c r="AO12" s="89">
        <v>0</v>
      </c>
      <c r="AP12" s="90">
        <v>870.94</v>
      </c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396637.14</v>
      </c>
      <c r="BW12" s="77">
        <f t="shared" si="1"/>
        <v>0</v>
      </c>
      <c r="BX12" s="79">
        <f t="shared" si="2"/>
        <v>280325.09</v>
      </c>
    </row>
    <row r="13" spans="2:76" ht="15">
      <c r="B13" s="13">
        <v>104</v>
      </c>
      <c r="C13" s="25" t="s">
        <v>19</v>
      </c>
      <c r="D13" s="88">
        <v>103763.19</v>
      </c>
      <c r="E13" s="89">
        <v>3000</v>
      </c>
      <c r="F13" s="90">
        <v>123294.62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17000</v>
      </c>
      <c r="N13" s="89">
        <v>0</v>
      </c>
      <c r="O13" s="90">
        <v>19965.82</v>
      </c>
      <c r="P13" s="91">
        <v>7824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82847.78</v>
      </c>
      <c r="AC13" s="89">
        <v>0</v>
      </c>
      <c r="AD13" s="90">
        <v>17383.68</v>
      </c>
      <c r="AE13" s="91">
        <v>5407.41</v>
      </c>
      <c r="AF13" s="89">
        <v>0</v>
      </c>
      <c r="AG13" s="90">
        <v>0</v>
      </c>
      <c r="AH13" s="91">
        <v>14040</v>
      </c>
      <c r="AI13" s="89">
        <v>0</v>
      </c>
      <c r="AJ13" s="90">
        <v>14286.18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>
        <v>39829.46</v>
      </c>
      <c r="AR13" s="89">
        <v>0</v>
      </c>
      <c r="AS13" s="90">
        <v>39829.46</v>
      </c>
      <c r="AT13" s="91"/>
      <c r="AU13" s="89"/>
      <c r="AV13" s="90"/>
      <c r="AW13" s="97">
        <v>14606</v>
      </c>
      <c r="AX13" s="89">
        <v>0</v>
      </c>
      <c r="AY13" s="101">
        <v>14606</v>
      </c>
      <c r="AZ13" s="91"/>
      <c r="BA13" s="89"/>
      <c r="BB13" s="90"/>
      <c r="BC13" s="97">
        <v>118200</v>
      </c>
      <c r="BD13" s="89">
        <v>0</v>
      </c>
      <c r="BE13" s="101">
        <v>118607.59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403517.84</v>
      </c>
      <c r="BW13" s="77">
        <f t="shared" si="1"/>
        <v>3000</v>
      </c>
      <c r="BX13" s="79">
        <f t="shared" si="2"/>
        <v>347973.35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8723.25</v>
      </c>
      <c r="T16" s="89">
        <v>0</v>
      </c>
      <c r="U16" s="90">
        <v>8723.25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2893.7799999999997</v>
      </c>
      <c r="AF16" s="89">
        <v>0</v>
      </c>
      <c r="AG16" s="101">
        <v>2893.7799999999997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>
        <v>0</v>
      </c>
      <c r="AZ16" s="97">
        <v>0</v>
      </c>
      <c r="BA16" s="89">
        <v>0</v>
      </c>
      <c r="BB16" s="101">
        <v>0</v>
      </c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11617.029999999999</v>
      </c>
      <c r="BW16" s="77">
        <f t="shared" si="1"/>
        <v>0</v>
      </c>
      <c r="BX16" s="79">
        <f t="shared" si="2"/>
        <v>11617.029999999999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2772.8400000000006</v>
      </c>
      <c r="E18" s="89">
        <v>0</v>
      </c>
      <c r="F18" s="90">
        <v>2772.84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2772.8400000000006</v>
      </c>
      <c r="BW18" s="77">
        <f t="shared" si="1"/>
        <v>0</v>
      </c>
      <c r="BX18" s="79">
        <f t="shared" si="2"/>
        <v>2772.84</v>
      </c>
    </row>
    <row r="19" spans="2:76" ht="15">
      <c r="B19" s="13">
        <v>110</v>
      </c>
      <c r="C19" s="25" t="s">
        <v>98</v>
      </c>
      <c r="D19" s="88">
        <v>6440</v>
      </c>
      <c r="E19" s="89">
        <v>0</v>
      </c>
      <c r="F19" s="90">
        <v>7475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0</v>
      </c>
      <c r="N19" s="89">
        <v>0</v>
      </c>
      <c r="O19" s="101">
        <v>0</v>
      </c>
      <c r="P19" s="97"/>
      <c r="Q19" s="89"/>
      <c r="R19" s="101"/>
      <c r="S19" s="97">
        <v>3000</v>
      </c>
      <c r="T19" s="89">
        <v>0</v>
      </c>
      <c r="U19" s="101">
        <v>5001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1422</v>
      </c>
      <c r="AF19" s="89">
        <v>0</v>
      </c>
      <c r="AG19" s="101">
        <v>1675.8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>
        <v>21153.55</v>
      </c>
      <c r="BD19" s="89">
        <v>0</v>
      </c>
      <c r="BE19" s="101">
        <v>21153.55</v>
      </c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32015.55</v>
      </c>
      <c r="BW19" s="77">
        <f t="shared" si="1"/>
        <v>0</v>
      </c>
      <c r="BX19" s="79">
        <f t="shared" si="2"/>
        <v>35305.35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555961.9700000001</v>
      </c>
      <c r="E20" s="78">
        <f t="shared" si="3"/>
        <v>19278.2</v>
      </c>
      <c r="F20" s="79">
        <f t="shared" si="3"/>
        <v>505720.07000000007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3155.44</v>
      </c>
      <c r="K20" s="78">
        <f t="shared" si="3"/>
        <v>0</v>
      </c>
      <c r="L20" s="77">
        <f t="shared" si="3"/>
        <v>916.09</v>
      </c>
      <c r="M20" s="98">
        <f t="shared" si="3"/>
        <v>17000</v>
      </c>
      <c r="N20" s="78">
        <f t="shared" si="3"/>
        <v>0</v>
      </c>
      <c r="O20" s="77">
        <f t="shared" si="3"/>
        <v>19965.82</v>
      </c>
      <c r="P20" s="98">
        <f t="shared" si="3"/>
        <v>16410.440000000002</v>
      </c>
      <c r="Q20" s="78">
        <f t="shared" si="3"/>
        <v>0</v>
      </c>
      <c r="R20" s="77">
        <f t="shared" si="3"/>
        <v>8840.119999999999</v>
      </c>
      <c r="S20" s="98">
        <f t="shared" si="3"/>
        <v>98477.71</v>
      </c>
      <c r="T20" s="78">
        <f t="shared" si="3"/>
        <v>0</v>
      </c>
      <c r="U20" s="77">
        <f t="shared" si="3"/>
        <v>76347.12</v>
      </c>
      <c r="V20" s="98">
        <f t="shared" si="3"/>
        <v>13754.369999999999</v>
      </c>
      <c r="W20" s="78">
        <f t="shared" si="3"/>
        <v>0</v>
      </c>
      <c r="X20" s="77">
        <f t="shared" si="3"/>
        <v>12607.57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90582.58</v>
      </c>
      <c r="AC20" s="78">
        <f t="shared" si="3"/>
        <v>0</v>
      </c>
      <c r="AD20" s="77">
        <f t="shared" si="3"/>
        <v>19834.62</v>
      </c>
      <c r="AE20" s="98">
        <f t="shared" si="3"/>
        <v>74498.72999999998</v>
      </c>
      <c r="AF20" s="78">
        <f t="shared" si="3"/>
        <v>0</v>
      </c>
      <c r="AG20" s="77">
        <f t="shared" si="3"/>
        <v>51313.520000000004</v>
      </c>
      <c r="AH20" s="98">
        <f t="shared" si="3"/>
        <v>18040</v>
      </c>
      <c r="AI20" s="78">
        <f t="shared" si="3"/>
        <v>0</v>
      </c>
      <c r="AJ20" s="77">
        <f t="shared" si="3"/>
        <v>14286.18</v>
      </c>
      <c r="AK20" s="98">
        <f t="shared" si="3"/>
        <v>186.73</v>
      </c>
      <c r="AL20" s="78">
        <f t="shared" si="3"/>
        <v>0</v>
      </c>
      <c r="AM20" s="77">
        <f t="shared" si="3"/>
        <v>777.0699999999999</v>
      </c>
      <c r="AN20" s="98">
        <f t="shared" si="3"/>
        <v>200</v>
      </c>
      <c r="AO20" s="78">
        <f t="shared" si="3"/>
        <v>0</v>
      </c>
      <c r="AP20" s="77">
        <f t="shared" si="3"/>
        <v>870.94</v>
      </c>
      <c r="AQ20" s="98">
        <f t="shared" si="3"/>
        <v>39829.46</v>
      </c>
      <c r="AR20" s="78">
        <f t="shared" si="3"/>
        <v>0</v>
      </c>
      <c r="AS20" s="77">
        <f t="shared" si="3"/>
        <v>39829.46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14606</v>
      </c>
      <c r="AX20" s="78">
        <f t="shared" si="3"/>
        <v>0</v>
      </c>
      <c r="AY20" s="77">
        <f t="shared" si="3"/>
        <v>14606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139353.55</v>
      </c>
      <c r="BD20" s="78">
        <f t="shared" si="3"/>
        <v>0</v>
      </c>
      <c r="BE20" s="77">
        <f t="shared" si="3"/>
        <v>139761.13999999998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1082056.9800000002</v>
      </c>
      <c r="BW20" s="77">
        <f>BW10+BW11+BW12+BW13+BW14+BW15+BW16+BW17+BW18+BW19</f>
        <v>19278.2</v>
      </c>
      <c r="BX20" s="95">
        <f>BX10+BX11+BX12+BX13+BX14+BX15+BX16+BX17+BX18+BX19</f>
        <v>905675.72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238726.00999999998</v>
      </c>
      <c r="E24" s="89">
        <v>88114.22</v>
      </c>
      <c r="F24" s="90">
        <v>240963.08999999997</v>
      </c>
      <c r="G24" s="88"/>
      <c r="H24" s="89"/>
      <c r="I24" s="90"/>
      <c r="J24" s="97">
        <v>0</v>
      </c>
      <c r="K24" s="89">
        <v>0</v>
      </c>
      <c r="L24" s="101">
        <v>0</v>
      </c>
      <c r="M24" s="97"/>
      <c r="N24" s="89"/>
      <c r="O24" s="101"/>
      <c r="P24" s="97"/>
      <c r="Q24" s="89"/>
      <c r="R24" s="101"/>
      <c r="S24" s="97">
        <v>244326.83</v>
      </c>
      <c r="T24" s="89">
        <v>161776.19</v>
      </c>
      <c r="U24" s="101">
        <v>79035.62</v>
      </c>
      <c r="V24" s="97">
        <v>42146.409999999814</v>
      </c>
      <c r="W24" s="89">
        <v>19517.89</v>
      </c>
      <c r="X24" s="101">
        <v>32535.920000000002</v>
      </c>
      <c r="Y24" s="97"/>
      <c r="Z24" s="89"/>
      <c r="AA24" s="101"/>
      <c r="AB24" s="97">
        <v>33283.75999999998</v>
      </c>
      <c r="AC24" s="89">
        <v>127876.42000000001</v>
      </c>
      <c r="AD24" s="101">
        <v>39632.44</v>
      </c>
      <c r="AE24" s="97">
        <v>217519.57</v>
      </c>
      <c r="AF24" s="89">
        <v>52976.05</v>
      </c>
      <c r="AG24" s="101">
        <v>181823.36000000002</v>
      </c>
      <c r="AH24" s="97">
        <v>13802.300000000001</v>
      </c>
      <c r="AI24" s="89">
        <v>16314.68</v>
      </c>
      <c r="AJ24" s="101">
        <v>2822.3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2922.47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789804.8799999999</v>
      </c>
      <c r="BW24" s="77">
        <f t="shared" si="4"/>
        <v>466575.44999999995</v>
      </c>
      <c r="BX24" s="79">
        <f t="shared" si="4"/>
        <v>579735.2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7000</v>
      </c>
      <c r="BD26" s="89">
        <v>0</v>
      </c>
      <c r="BE26" s="101">
        <v>7000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7000</v>
      </c>
      <c r="BW26" s="77">
        <f t="shared" si="4"/>
        <v>0</v>
      </c>
      <c r="BX26" s="79">
        <f t="shared" si="4"/>
        <v>7000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238726.00999999998</v>
      </c>
      <c r="E28" s="78">
        <f t="shared" si="5"/>
        <v>88114.22</v>
      </c>
      <c r="F28" s="79">
        <f t="shared" si="5"/>
        <v>240963.08999999997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244326.83</v>
      </c>
      <c r="T28" s="78">
        <f t="shared" si="5"/>
        <v>161776.19</v>
      </c>
      <c r="U28" s="77">
        <f t="shared" si="5"/>
        <v>79035.62</v>
      </c>
      <c r="V28" s="98">
        <f t="shared" si="5"/>
        <v>42146.409999999814</v>
      </c>
      <c r="W28" s="78">
        <f t="shared" si="5"/>
        <v>19517.89</v>
      </c>
      <c r="X28" s="77">
        <f t="shared" si="5"/>
        <v>32535.920000000002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33283.75999999998</v>
      </c>
      <c r="AC28" s="78">
        <f t="shared" si="5"/>
        <v>127876.42000000001</v>
      </c>
      <c r="AD28" s="77">
        <f t="shared" si="5"/>
        <v>39632.44</v>
      </c>
      <c r="AE28" s="98">
        <f t="shared" si="5"/>
        <v>217519.57</v>
      </c>
      <c r="AF28" s="78">
        <f t="shared" si="5"/>
        <v>52976.05</v>
      </c>
      <c r="AG28" s="77">
        <f t="shared" si="5"/>
        <v>181823.36000000002</v>
      </c>
      <c r="AH28" s="98">
        <f t="shared" si="5"/>
        <v>13802.300000000001</v>
      </c>
      <c r="AI28" s="78">
        <f t="shared" si="5"/>
        <v>16314.68</v>
      </c>
      <c r="AJ28" s="77">
        <f aca="true" t="shared" si="6" ref="AJ28:BO28">AJ23+AJ24+AJ25+AJ26+AJ27</f>
        <v>2822.3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2922.47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7000</v>
      </c>
      <c r="BD28" s="78">
        <f t="shared" si="6"/>
        <v>0</v>
      </c>
      <c r="BE28" s="77">
        <f t="shared" si="6"/>
        <v>7000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796804.8799999999</v>
      </c>
      <c r="BW28" s="77">
        <f>BW23+BW24+BW25+BW26+BW27</f>
        <v>466575.44999999995</v>
      </c>
      <c r="BX28" s="95">
        <f>BX23+BX24+BX25+BX26+BX27</f>
        <v>586735.2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0</v>
      </c>
      <c r="BM38" s="89">
        <v>0</v>
      </c>
      <c r="BN38" s="101">
        <v>0</v>
      </c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62556.35</v>
      </c>
      <c r="BM40" s="89">
        <v>0</v>
      </c>
      <c r="BN40" s="101">
        <v>62556.35</v>
      </c>
      <c r="BO40" s="97"/>
      <c r="BP40" s="89"/>
      <c r="BQ40" s="101"/>
      <c r="BR40" s="97"/>
      <c r="BS40" s="89"/>
      <c r="BT40" s="101"/>
      <c r="BU40" s="76"/>
      <c r="BV40" s="85">
        <f t="shared" si="10"/>
        <v>62556.35</v>
      </c>
      <c r="BW40" s="77">
        <f t="shared" si="10"/>
        <v>0</v>
      </c>
      <c r="BX40" s="79">
        <f t="shared" si="10"/>
        <v>62556.35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62556.35</v>
      </c>
      <c r="BM42" s="78">
        <f t="shared" si="12"/>
        <v>0</v>
      </c>
      <c r="BN42" s="77">
        <f t="shared" si="12"/>
        <v>62556.35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62556.35</v>
      </c>
      <c r="BW42" s="77">
        <f>BW38+BW39+BW40+BW41</f>
        <v>0</v>
      </c>
      <c r="BX42" s="95">
        <f>BX38+BX39+BX40+BX41</f>
        <v>62556.35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171841.83000000002</v>
      </c>
      <c r="BS49" s="89">
        <v>0</v>
      </c>
      <c r="BT49" s="101">
        <v>171841.83000000002</v>
      </c>
      <c r="BU49" s="76"/>
      <c r="BV49" s="85">
        <f aca="true" t="shared" si="15" ref="BV49:BX50">D49+G49+J49+M49+P49+S49+V49+Y49+AB49+AE49+AH49+AK49+AN49+AQ49+AT49+AW49+AZ49+BC49+BF49+BI49+BL49+BO49+BR49</f>
        <v>171841.83000000002</v>
      </c>
      <c r="BW49" s="77">
        <f t="shared" si="15"/>
        <v>0</v>
      </c>
      <c r="BX49" s="79">
        <f t="shared" si="15"/>
        <v>171841.83000000002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171841.83000000002</v>
      </c>
      <c r="BS51" s="78">
        <f>BS49+BS50</f>
        <v>0</v>
      </c>
      <c r="BT51" s="77">
        <f>BT49+BT50</f>
        <v>171841.83000000002</v>
      </c>
      <c r="BU51" s="85"/>
      <c r="BV51" s="85">
        <f>BV49+BV50</f>
        <v>171841.83000000002</v>
      </c>
      <c r="BW51" s="77">
        <f>BW49+BW50</f>
        <v>0</v>
      </c>
      <c r="BX51" s="95">
        <f>BX49+BX50</f>
        <v>171841.83000000002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794687.9800000001</v>
      </c>
      <c r="E53" s="86">
        <f t="shared" si="18"/>
        <v>107392.42</v>
      </c>
      <c r="F53" s="86">
        <f t="shared" si="18"/>
        <v>746683.16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3155.44</v>
      </c>
      <c r="K53" s="86">
        <f t="shared" si="18"/>
        <v>0</v>
      </c>
      <c r="L53" s="86">
        <f t="shared" si="18"/>
        <v>916.09</v>
      </c>
      <c r="M53" s="86">
        <f t="shared" si="18"/>
        <v>17000</v>
      </c>
      <c r="N53" s="86">
        <f t="shared" si="18"/>
        <v>0</v>
      </c>
      <c r="O53" s="86">
        <f t="shared" si="18"/>
        <v>19965.82</v>
      </c>
      <c r="P53" s="86">
        <f t="shared" si="18"/>
        <v>16410.440000000002</v>
      </c>
      <c r="Q53" s="86">
        <f t="shared" si="18"/>
        <v>0</v>
      </c>
      <c r="R53" s="86">
        <f t="shared" si="18"/>
        <v>8840.119999999999</v>
      </c>
      <c r="S53" s="86">
        <f t="shared" si="18"/>
        <v>342804.54</v>
      </c>
      <c r="T53" s="86">
        <f t="shared" si="18"/>
        <v>161776.19</v>
      </c>
      <c r="U53" s="86">
        <f t="shared" si="18"/>
        <v>155382.74</v>
      </c>
      <c r="V53" s="86">
        <f t="shared" si="18"/>
        <v>55900.77999999981</v>
      </c>
      <c r="W53" s="86">
        <f t="shared" si="18"/>
        <v>19517.89</v>
      </c>
      <c r="X53" s="86">
        <f t="shared" si="18"/>
        <v>45143.490000000005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123866.33999999998</v>
      </c>
      <c r="AC53" s="86">
        <f t="shared" si="18"/>
        <v>127876.42000000001</v>
      </c>
      <c r="AD53" s="86">
        <f t="shared" si="18"/>
        <v>59467.06</v>
      </c>
      <c r="AE53" s="86">
        <f t="shared" si="18"/>
        <v>292018.3</v>
      </c>
      <c r="AF53" s="86">
        <f t="shared" si="18"/>
        <v>52976.05</v>
      </c>
      <c r="AG53" s="86">
        <f t="shared" si="18"/>
        <v>233136.88</v>
      </c>
      <c r="AH53" s="86">
        <f t="shared" si="18"/>
        <v>31842.300000000003</v>
      </c>
      <c r="AI53" s="86">
        <f t="shared" si="18"/>
        <v>16314.68</v>
      </c>
      <c r="AJ53" s="86">
        <f aca="true" t="shared" si="19" ref="AJ53:BT53">AJ20+AJ28+AJ35+AJ42+AJ46+AJ51</f>
        <v>17108.48</v>
      </c>
      <c r="AK53" s="86">
        <f t="shared" si="19"/>
        <v>186.73</v>
      </c>
      <c r="AL53" s="86">
        <f t="shared" si="19"/>
        <v>0</v>
      </c>
      <c r="AM53" s="86">
        <f t="shared" si="19"/>
        <v>777.0699999999999</v>
      </c>
      <c r="AN53" s="86">
        <f t="shared" si="19"/>
        <v>200</v>
      </c>
      <c r="AO53" s="86">
        <f t="shared" si="19"/>
        <v>0</v>
      </c>
      <c r="AP53" s="86">
        <f t="shared" si="19"/>
        <v>870.94</v>
      </c>
      <c r="AQ53" s="86">
        <f t="shared" si="19"/>
        <v>39829.46</v>
      </c>
      <c r="AR53" s="86">
        <f t="shared" si="19"/>
        <v>0</v>
      </c>
      <c r="AS53" s="86">
        <f t="shared" si="19"/>
        <v>39829.46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14606</v>
      </c>
      <c r="AX53" s="86">
        <f t="shared" si="19"/>
        <v>0</v>
      </c>
      <c r="AY53" s="86">
        <f t="shared" si="19"/>
        <v>17528.47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146353.55</v>
      </c>
      <c r="BD53" s="86">
        <f t="shared" si="19"/>
        <v>0</v>
      </c>
      <c r="BE53" s="86">
        <f t="shared" si="19"/>
        <v>146761.13999999998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62556.35</v>
      </c>
      <c r="BM53" s="86">
        <f t="shared" si="19"/>
        <v>0</v>
      </c>
      <c r="BN53" s="86">
        <f t="shared" si="19"/>
        <v>62556.35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171841.83000000002</v>
      </c>
      <c r="BS53" s="86">
        <f t="shared" si="19"/>
        <v>0</v>
      </c>
      <c r="BT53" s="86">
        <f t="shared" si="19"/>
        <v>171841.83000000002</v>
      </c>
      <c r="BU53" s="86">
        <f>BU8</f>
        <v>0</v>
      </c>
      <c r="BV53" s="102">
        <f>BV8+BV20+BV28+BV35+BV42+BV46+BV51</f>
        <v>2113260.04</v>
      </c>
      <c r="BW53" s="87">
        <f>BW20+BW28+BW35+BW42+BW46+BW51</f>
        <v>485853.64999999997</v>
      </c>
      <c r="BX53" s="87">
        <f>BX20+BX28+BX35+BX42+BX46+BX51</f>
        <v>1726809.1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570421.5900000003</v>
      </c>
      <c r="BW54" s="93"/>
      <c r="BX54" s="94">
        <f>IF((Spese_Rendiconto_2021!BX53-Entrate_Rendiconto_2021!E58)&lt;0,Entrate_Rendiconto_2021!E58-Spese_Rendiconto_2021!BX53,0)</f>
        <v>1668630.9899999998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2023-06-20T11:04:05Z</dcterms:modified>
  <cp:category/>
  <cp:version/>
  <cp:contentType/>
  <cp:contentStatus/>
</cp:coreProperties>
</file>