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<sst xmlns="http://schemas.openxmlformats.org/spreadsheetml/2006/main" count="870" uniqueCount="149">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</sst>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119051.57</v>
      </c>
      <c r="E5" s="38"/>
    </row>
    <row r="6" spans="2:5" ht="15">
      <c r="B6" s="8"/>
      <c r="C6" s="5" t="s">
        <v>5</v>
      </c>
      <c r="D6" s="39">
        <v>2648518.97</v>
      </c>
      <c r="E6" s="40"/>
    </row>
    <row r="7" spans="2:5" ht="15">
      <c r="B7" s="8"/>
      <c r="C7" s="5" t="s">
        <v>6</v>
      </c>
      <c r="D7" s="39">
        <v>1762180.3899999994</v>
      </c>
      <c r="E7" s="40"/>
    </row>
    <row r="8" spans="2:5" ht="15.75" thickBot="1">
      <c r="B8" s="9"/>
      <c r="C8" s="6" t="s">
        <v>7</v>
      </c>
      <c r="D8" s="41"/>
      <c r="E8" s="42">
        <v>6273346.1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2048170.0799999998</v>
      </c>
      <c r="E10" s="45">
        <v>1703968.0100000007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2048170.0799999998</v>
      </c>
      <c r="E16" s="51">
        <f>E10+E11+E12+E13+E14+E15</f>
        <v>1703968.0100000007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3024328.9899999998</v>
      </c>
      <c r="E18" s="45">
        <v>3031193.1999999997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3024328.9899999998</v>
      </c>
      <c r="E23" s="51">
        <f>E18+E19+E20+E21+E22</f>
        <v>3031193.1999999997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801396.9899999999</v>
      </c>
      <c r="E25" s="45">
        <v>790094.6299999999</v>
      </c>
    </row>
    <row r="26" spans="2:5" ht="15">
      <c r="B26" s="13">
        <v>30200</v>
      </c>
      <c r="C26" s="54" t="s">
        <v>28</v>
      </c>
      <c r="D26" s="39">
        <v>21346.83</v>
      </c>
      <c r="E26" s="45">
        <v>15090.920000000002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217341.85</v>
      </c>
      <c r="E29" s="50">
        <v>233883.61</v>
      </c>
    </row>
    <row r="30" spans="2:5" ht="15.75" thickBot="1">
      <c r="B30" s="16">
        <v>30000</v>
      </c>
      <c r="C30" s="15" t="s">
        <v>32</v>
      </c>
      <c r="D30" s="48">
        <f>D25+D26+D27+D28+D29</f>
        <v>1040085.6699999998</v>
      </c>
      <c r="E30" s="51">
        <f>E25+E26+E27+E28+E29</f>
        <v>1039069.1599999999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479381.29000000004</v>
      </c>
      <c r="E33" s="59">
        <v>342161.01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5010</v>
      </c>
      <c r="E35" s="45">
        <v>5010</v>
      </c>
    </row>
    <row r="36" spans="2:5" ht="15">
      <c r="B36" s="13">
        <v>40500</v>
      </c>
      <c r="C36" s="54" t="s">
        <v>39</v>
      </c>
      <c r="D36" s="49">
        <v>223789.86</v>
      </c>
      <c r="E36" s="50">
        <v>223789.85999999996</v>
      </c>
    </row>
    <row r="37" spans="2:5" ht="15.75" thickBot="1">
      <c r="B37" s="16">
        <v>40000</v>
      </c>
      <c r="C37" s="15" t="s">
        <v>40</v>
      </c>
      <c r="D37" s="48">
        <f>D32+D33+D34+D35+D36</f>
        <v>708181.15</v>
      </c>
      <c r="E37" s="51">
        <f>E32+E33+E34+E35+E36</f>
        <v>570960.87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645753.6799999999</v>
      </c>
      <c r="E54" s="45">
        <v>645753.68</v>
      </c>
    </row>
    <row r="55" spans="2:5" ht="15">
      <c r="B55" s="13">
        <v>90200</v>
      </c>
      <c r="C55" s="54" t="s">
        <v>62</v>
      </c>
      <c r="D55" s="61">
        <v>10526.66</v>
      </c>
      <c r="E55" s="62">
        <v>10415.98000000004</v>
      </c>
    </row>
    <row r="56" spans="2:5" ht="15.75" thickBot="1">
      <c r="B56" s="16">
        <v>90000</v>
      </c>
      <c r="C56" s="15" t="s">
        <v>63</v>
      </c>
      <c r="D56" s="48">
        <f>D54+D55</f>
        <v>656280.34</v>
      </c>
      <c r="E56" s="51">
        <f>E54+E55</f>
        <v>656169.6600000001</v>
      </c>
    </row>
    <row r="57" spans="2:5" ht="16.5" thickBot="1" thickTop="1">
      <c r="B57" s="109" t="s">
        <v>64</v>
      </c>
      <c r="C57" s="110"/>
      <c r="D57" s="52">
        <f>D16+D23+D30+D37+D43+D49+D52+D56</f>
        <v>7477046.2299999995</v>
      </c>
      <c r="E57" s="55">
        <f>E16+E23+E30+E37+E43+E49+E52+E56</f>
        <v>7001360.900000001</v>
      </c>
    </row>
    <row r="58" spans="2:5" ht="16.5" thickBot="1" thickTop="1">
      <c r="B58" s="109" t="s">
        <v>65</v>
      </c>
      <c r="C58" s="110"/>
      <c r="D58" s="52">
        <f>D57+D5+D6+D7+D8</f>
        <v>12006797.159999998</v>
      </c>
      <c r="E58" s="55">
        <f>E57+E5+E6+E7+E8</f>
        <v>13274707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784575.4</v>
      </c>
      <c r="E10" s="89">
        <v>86279.70999999999</v>
      </c>
      <c r="F10" s="90">
        <v>764697.3</v>
      </c>
      <c r="G10" s="88"/>
      <c r="H10" s="89"/>
      <c r="I10" s="90"/>
      <c r="J10" s="97">
        <v>100587.65</v>
      </c>
      <c r="K10" s="89">
        <v>1987.4</v>
      </c>
      <c r="L10" s="101">
        <v>100376.62</v>
      </c>
      <c r="M10" s="91">
        <v>0</v>
      </c>
      <c r="N10" s="89">
        <v>0</v>
      </c>
      <c r="O10" s="90">
        <v>0</v>
      </c>
      <c r="P10" s="91">
        <v>35553.96</v>
      </c>
      <c r="Q10" s="89">
        <v>889.78</v>
      </c>
      <c r="R10" s="90">
        <v>35480.69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34432.92</v>
      </c>
      <c r="AC10" s="89">
        <v>828.84</v>
      </c>
      <c r="AD10" s="90">
        <v>34432.92</v>
      </c>
      <c r="AE10" s="91">
        <v>44757.83</v>
      </c>
      <c r="AF10" s="89">
        <v>828.84</v>
      </c>
      <c r="AG10" s="90">
        <v>43322.83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999907.76</v>
      </c>
      <c r="BW10" s="77">
        <f aca="true" t="shared" si="1" ref="BW10:BW19">E10+H10+K10+N10+Q10+T10+W10+Z10+AC10+AF10+AI10+AL10+AO10+AR10+AU10+AX10+BA10+BD10+BG10+BJ10+BM10+BP10+BS10</f>
        <v>90814.56999999998</v>
      </c>
      <c r="BX10" s="79">
        <f aca="true" t="shared" si="2" ref="BX10:BX19">F10+I10+L10+O10+R10+U10+X10+AA10+AD10+AG10+AJ10+AM10+AP10+AS10+AV10+AY10+BB10+BE10+BH10+BK10+BN10+BQ10+BT10</f>
        <v>978310.3600000001</v>
      </c>
    </row>
    <row r="11" spans="2:76" ht="15">
      <c r="B11" s="13">
        <v>102</v>
      </c>
      <c r="C11" s="25" t="s">
        <v>92</v>
      </c>
      <c r="D11" s="88">
        <v>70934.65000000001</v>
      </c>
      <c r="E11" s="89">
        <v>0</v>
      </c>
      <c r="F11" s="90">
        <v>72146.15000000001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>
        <v>190.92</v>
      </c>
      <c r="T11" s="89">
        <v>0</v>
      </c>
      <c r="U11" s="90">
        <v>190.92</v>
      </c>
      <c r="V11" s="91"/>
      <c r="W11" s="89"/>
      <c r="X11" s="90"/>
      <c r="Y11" s="91"/>
      <c r="Z11" s="89"/>
      <c r="AA11" s="90"/>
      <c r="AB11" s="91">
        <v>440.3</v>
      </c>
      <c r="AC11" s="89">
        <v>0</v>
      </c>
      <c r="AD11" s="90">
        <v>440.3</v>
      </c>
      <c r="AE11" s="91">
        <v>474.04999999999995</v>
      </c>
      <c r="AF11" s="89">
        <v>0</v>
      </c>
      <c r="AG11" s="90">
        <v>474.04999999999995</v>
      </c>
      <c r="AH11" s="91">
        <v>315.42</v>
      </c>
      <c r="AI11" s="89">
        <v>0</v>
      </c>
      <c r="AJ11" s="90">
        <v>315.41999999999996</v>
      </c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72355.34000000001</v>
      </c>
      <c r="BW11" s="77">
        <f t="shared" si="1"/>
        <v>0</v>
      </c>
      <c r="BX11" s="79">
        <f t="shared" si="2"/>
        <v>73566.84000000001</v>
      </c>
    </row>
    <row r="12" spans="2:76" ht="15">
      <c r="B12" s="13">
        <v>103</v>
      </c>
      <c r="C12" s="25" t="s">
        <v>93</v>
      </c>
      <c r="D12" s="88">
        <v>353257.3899999999</v>
      </c>
      <c r="E12" s="89">
        <v>0</v>
      </c>
      <c r="F12" s="90">
        <v>326308.72</v>
      </c>
      <c r="G12" s="88"/>
      <c r="H12" s="89"/>
      <c r="I12" s="90"/>
      <c r="J12" s="97">
        <v>12898.590000000002</v>
      </c>
      <c r="K12" s="89">
        <v>0</v>
      </c>
      <c r="L12" s="101">
        <v>12613.5</v>
      </c>
      <c r="M12" s="91">
        <v>352920.23</v>
      </c>
      <c r="N12" s="89">
        <v>0</v>
      </c>
      <c r="O12" s="90">
        <v>365618.42000000004</v>
      </c>
      <c r="P12" s="91">
        <v>33299.76</v>
      </c>
      <c r="Q12" s="89">
        <v>0</v>
      </c>
      <c r="R12" s="90">
        <v>29696.1</v>
      </c>
      <c r="S12" s="91">
        <v>48324.03</v>
      </c>
      <c r="T12" s="89">
        <v>0</v>
      </c>
      <c r="U12" s="90">
        <v>37362.78</v>
      </c>
      <c r="V12" s="91">
        <v>610</v>
      </c>
      <c r="W12" s="89">
        <v>0</v>
      </c>
      <c r="X12" s="90">
        <v>0</v>
      </c>
      <c r="Y12" s="91">
        <v>2188.68</v>
      </c>
      <c r="Z12" s="89">
        <v>0</v>
      </c>
      <c r="AA12" s="90">
        <v>5519.280000000001</v>
      </c>
      <c r="AB12" s="91">
        <v>384179.44999999995</v>
      </c>
      <c r="AC12" s="89">
        <v>0</v>
      </c>
      <c r="AD12" s="90">
        <v>265199.49</v>
      </c>
      <c r="AE12" s="91">
        <v>174009.54</v>
      </c>
      <c r="AF12" s="89">
        <v>0</v>
      </c>
      <c r="AG12" s="90">
        <v>170562.16</v>
      </c>
      <c r="AH12" s="91">
        <v>23154.649999999998</v>
      </c>
      <c r="AI12" s="89">
        <v>0</v>
      </c>
      <c r="AJ12" s="90">
        <v>33141.369999999995</v>
      </c>
      <c r="AK12" s="91">
        <v>26495.010000000002</v>
      </c>
      <c r="AL12" s="89">
        <v>0</v>
      </c>
      <c r="AM12" s="90">
        <v>24250.189999999995</v>
      </c>
      <c r="AN12" s="91">
        <v>250</v>
      </c>
      <c r="AO12" s="89">
        <v>0</v>
      </c>
      <c r="AP12" s="90">
        <v>107.23</v>
      </c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1411587.3299999998</v>
      </c>
      <c r="BW12" s="77">
        <f t="shared" si="1"/>
        <v>0</v>
      </c>
      <c r="BX12" s="79">
        <f t="shared" si="2"/>
        <v>1270379.2399999998</v>
      </c>
    </row>
    <row r="13" spans="2:76" ht="15">
      <c r="B13" s="13">
        <v>104</v>
      </c>
      <c r="C13" s="25" t="s">
        <v>19</v>
      </c>
      <c r="D13" s="88">
        <v>7844.369999999999</v>
      </c>
      <c r="E13" s="89">
        <v>0</v>
      </c>
      <c r="F13" s="90">
        <v>8828.369999999999</v>
      </c>
      <c r="G13" s="88"/>
      <c r="H13" s="89"/>
      <c r="I13" s="90"/>
      <c r="J13" s="97">
        <v>1300</v>
      </c>
      <c r="K13" s="89">
        <v>0</v>
      </c>
      <c r="L13" s="101">
        <v>1300</v>
      </c>
      <c r="M13" s="91">
        <v>32548.95</v>
      </c>
      <c r="N13" s="89">
        <v>0</v>
      </c>
      <c r="O13" s="90">
        <v>32548.95</v>
      </c>
      <c r="P13" s="91">
        <v>0</v>
      </c>
      <c r="Q13" s="89">
        <v>0</v>
      </c>
      <c r="R13" s="90">
        <v>4900</v>
      </c>
      <c r="S13" s="91">
        <v>7840</v>
      </c>
      <c r="T13" s="89">
        <v>0</v>
      </c>
      <c r="U13" s="90">
        <v>7240</v>
      </c>
      <c r="V13" s="91"/>
      <c r="W13" s="89"/>
      <c r="X13" s="90"/>
      <c r="Y13" s="91"/>
      <c r="Z13" s="89"/>
      <c r="AA13" s="90"/>
      <c r="AB13" s="91">
        <v>676882.23</v>
      </c>
      <c r="AC13" s="89">
        <v>0</v>
      </c>
      <c r="AD13" s="90">
        <v>617810.4600000001</v>
      </c>
      <c r="AE13" s="91"/>
      <c r="AF13" s="89"/>
      <c r="AG13" s="90"/>
      <c r="AH13" s="91">
        <v>5600.08</v>
      </c>
      <c r="AI13" s="89">
        <v>0</v>
      </c>
      <c r="AJ13" s="90">
        <v>13164.23</v>
      </c>
      <c r="AK13" s="91">
        <v>8994.95</v>
      </c>
      <c r="AL13" s="89">
        <v>8644.64</v>
      </c>
      <c r="AM13" s="90">
        <v>21254.07</v>
      </c>
      <c r="AN13" s="91"/>
      <c r="AO13" s="89"/>
      <c r="AP13" s="90"/>
      <c r="AQ13" s="91">
        <v>133561.12</v>
      </c>
      <c r="AR13" s="89">
        <v>0</v>
      </c>
      <c r="AS13" s="90">
        <v>0</v>
      </c>
      <c r="AT13" s="91"/>
      <c r="AU13" s="89"/>
      <c r="AV13" s="90"/>
      <c r="AW13" s="97">
        <v>2250</v>
      </c>
      <c r="AX13" s="89">
        <v>0</v>
      </c>
      <c r="AY13" s="101">
        <v>0</v>
      </c>
      <c r="AZ13" s="91"/>
      <c r="BA13" s="89"/>
      <c r="BB13" s="90"/>
      <c r="BC13" s="97">
        <v>1176087.77</v>
      </c>
      <c r="BD13" s="89">
        <v>0</v>
      </c>
      <c r="BE13" s="101">
        <v>1176087.77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2052909.4699999997</v>
      </c>
      <c r="BW13" s="77">
        <f t="shared" si="1"/>
        <v>8644.64</v>
      </c>
      <c r="BX13" s="79">
        <f t="shared" si="2"/>
        <v>1883133.85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178.26</v>
      </c>
      <c r="AC16" s="89">
        <v>0</v>
      </c>
      <c r="AD16" s="90">
        <v>178.26</v>
      </c>
      <c r="AE16" s="97">
        <v>3640.03</v>
      </c>
      <c r="AF16" s="89">
        <v>0</v>
      </c>
      <c r="AG16" s="101">
        <v>3640.03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546.0699999999999</v>
      </c>
      <c r="BM16" s="89">
        <v>0</v>
      </c>
      <c r="BN16" s="90">
        <v>546.0699999999999</v>
      </c>
      <c r="BO16" s="91"/>
      <c r="BP16" s="89"/>
      <c r="BQ16" s="90"/>
      <c r="BR16" s="97"/>
      <c r="BS16" s="89"/>
      <c r="BT16" s="101"/>
      <c r="BU16" s="76"/>
      <c r="BV16" s="85">
        <f t="shared" si="0"/>
        <v>4364.36</v>
      </c>
      <c r="BW16" s="77">
        <f t="shared" si="1"/>
        <v>0</v>
      </c>
      <c r="BX16" s="79">
        <f t="shared" si="2"/>
        <v>4364.36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88350.21</v>
      </c>
      <c r="E18" s="89">
        <v>0</v>
      </c>
      <c r="F18" s="90">
        <v>88375.21000000002</v>
      </c>
      <c r="G18" s="88"/>
      <c r="H18" s="89"/>
      <c r="I18" s="90"/>
      <c r="J18" s="97">
        <v>44.4</v>
      </c>
      <c r="K18" s="89">
        <v>0</v>
      </c>
      <c r="L18" s="101">
        <v>44.4</v>
      </c>
      <c r="M18" s="97">
        <v>890</v>
      </c>
      <c r="N18" s="89">
        <v>0</v>
      </c>
      <c r="O18" s="101">
        <v>890</v>
      </c>
      <c r="P18" s="97">
        <v>0</v>
      </c>
      <c r="Q18" s="89">
        <v>0</v>
      </c>
      <c r="R18" s="101">
        <v>0</v>
      </c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89284.61</v>
      </c>
      <c r="BW18" s="77">
        <f t="shared" si="1"/>
        <v>0</v>
      </c>
      <c r="BX18" s="79">
        <f t="shared" si="2"/>
        <v>89309.61000000002</v>
      </c>
    </row>
    <row r="19" spans="2:76" ht="15">
      <c r="B19" s="13">
        <v>110</v>
      </c>
      <c r="C19" s="25" t="s">
        <v>98</v>
      </c>
      <c r="D19" s="88">
        <v>101708.9</v>
      </c>
      <c r="E19" s="89">
        <v>0</v>
      </c>
      <c r="F19" s="90">
        <v>100849.91</v>
      </c>
      <c r="G19" s="88"/>
      <c r="H19" s="89"/>
      <c r="I19" s="90"/>
      <c r="J19" s="97">
        <v>425</v>
      </c>
      <c r="K19" s="89">
        <v>0</v>
      </c>
      <c r="L19" s="101">
        <v>325</v>
      </c>
      <c r="M19" s="97"/>
      <c r="N19" s="89"/>
      <c r="O19" s="101"/>
      <c r="P19" s="97">
        <v>263.3</v>
      </c>
      <c r="Q19" s="89">
        <v>0</v>
      </c>
      <c r="R19" s="101">
        <v>45.26</v>
      </c>
      <c r="S19" s="97">
        <v>669</v>
      </c>
      <c r="T19" s="89">
        <v>0</v>
      </c>
      <c r="U19" s="101">
        <v>669</v>
      </c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2053</v>
      </c>
      <c r="AF19" s="89">
        <v>0</v>
      </c>
      <c r="AG19" s="101">
        <v>2053</v>
      </c>
      <c r="AH19" s="97">
        <v>355</v>
      </c>
      <c r="AI19" s="89">
        <v>0</v>
      </c>
      <c r="AJ19" s="101">
        <v>355</v>
      </c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105474.2</v>
      </c>
      <c r="BW19" s="77">
        <f t="shared" si="1"/>
        <v>0</v>
      </c>
      <c r="BX19" s="79">
        <f t="shared" si="2"/>
        <v>104297.17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1406670.92</v>
      </c>
      <c r="E20" s="78">
        <f t="shared" si="3"/>
        <v>86279.70999999999</v>
      </c>
      <c r="F20" s="79">
        <f t="shared" si="3"/>
        <v>1361205.66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115255.63999999998</v>
      </c>
      <c r="K20" s="78">
        <f t="shared" si="3"/>
        <v>1987.4</v>
      </c>
      <c r="L20" s="77">
        <f t="shared" si="3"/>
        <v>114659.51999999999</v>
      </c>
      <c r="M20" s="98">
        <f t="shared" si="3"/>
        <v>386359.18</v>
      </c>
      <c r="N20" s="78">
        <f t="shared" si="3"/>
        <v>0</v>
      </c>
      <c r="O20" s="77">
        <f t="shared" si="3"/>
        <v>399057.37000000005</v>
      </c>
      <c r="P20" s="98">
        <f t="shared" si="3"/>
        <v>69117.02</v>
      </c>
      <c r="Q20" s="78">
        <f t="shared" si="3"/>
        <v>889.78</v>
      </c>
      <c r="R20" s="77">
        <f t="shared" si="3"/>
        <v>70122.05</v>
      </c>
      <c r="S20" s="98">
        <f t="shared" si="3"/>
        <v>57023.95</v>
      </c>
      <c r="T20" s="78">
        <f t="shared" si="3"/>
        <v>0</v>
      </c>
      <c r="U20" s="77">
        <f t="shared" si="3"/>
        <v>45462.7</v>
      </c>
      <c r="V20" s="98">
        <f t="shared" si="3"/>
        <v>610</v>
      </c>
      <c r="W20" s="78">
        <f t="shared" si="3"/>
        <v>0</v>
      </c>
      <c r="X20" s="77">
        <f t="shared" si="3"/>
        <v>0</v>
      </c>
      <c r="Y20" s="98">
        <f t="shared" si="3"/>
        <v>2188.68</v>
      </c>
      <c r="Z20" s="78">
        <f t="shared" si="3"/>
        <v>0</v>
      </c>
      <c r="AA20" s="77">
        <f t="shared" si="3"/>
        <v>5519.280000000001</v>
      </c>
      <c r="AB20" s="98">
        <f t="shared" si="3"/>
        <v>1096113.16</v>
      </c>
      <c r="AC20" s="78">
        <f t="shared" si="3"/>
        <v>828.84</v>
      </c>
      <c r="AD20" s="77">
        <f t="shared" si="3"/>
        <v>918061.43</v>
      </c>
      <c r="AE20" s="98">
        <f t="shared" si="3"/>
        <v>224934.45</v>
      </c>
      <c r="AF20" s="78">
        <f t="shared" si="3"/>
        <v>828.84</v>
      </c>
      <c r="AG20" s="77">
        <f t="shared" si="3"/>
        <v>220052.07</v>
      </c>
      <c r="AH20" s="98">
        <f t="shared" si="3"/>
        <v>29425.149999999994</v>
      </c>
      <c r="AI20" s="78">
        <f t="shared" si="3"/>
        <v>0</v>
      </c>
      <c r="AJ20" s="77">
        <f t="shared" si="3"/>
        <v>46976.01999999999</v>
      </c>
      <c r="AK20" s="98">
        <f t="shared" si="3"/>
        <v>35489.96000000001</v>
      </c>
      <c r="AL20" s="78">
        <f t="shared" si="3"/>
        <v>8644.64</v>
      </c>
      <c r="AM20" s="77">
        <f t="shared" si="3"/>
        <v>45504.259999999995</v>
      </c>
      <c r="AN20" s="98">
        <f t="shared" si="3"/>
        <v>250</v>
      </c>
      <c r="AO20" s="78">
        <f t="shared" si="3"/>
        <v>0</v>
      </c>
      <c r="AP20" s="77">
        <f t="shared" si="3"/>
        <v>107.23</v>
      </c>
      <c r="AQ20" s="98">
        <f t="shared" si="3"/>
        <v>133561.12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2250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1176087.77</v>
      </c>
      <c r="BD20" s="78">
        <f t="shared" si="3"/>
        <v>0</v>
      </c>
      <c r="BE20" s="77">
        <f t="shared" si="3"/>
        <v>1176087.77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546.0699999999999</v>
      </c>
      <c r="BM20" s="78">
        <f t="shared" si="3"/>
        <v>0</v>
      </c>
      <c r="BN20" s="77">
        <f t="shared" si="3"/>
        <v>546.0699999999999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4735883.07</v>
      </c>
      <c r="BW20" s="77">
        <f>BW10+BW11+BW12+BW13+BW14+BW15+BW16+BW17+BW18+BW19</f>
        <v>99459.20999999998</v>
      </c>
      <c r="BX20" s="95">
        <f>BX10+BX11+BX12+BX13+BX14+BX15+BX16+BX17+BX18+BX19</f>
        <v>4403361.430000001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14591.810000000001</v>
      </c>
      <c r="E24" s="89">
        <v>12980.8</v>
      </c>
      <c r="F24" s="90">
        <v>8000.76</v>
      </c>
      <c r="G24" s="88"/>
      <c r="H24" s="89"/>
      <c r="I24" s="90"/>
      <c r="J24" s="97">
        <v>0</v>
      </c>
      <c r="K24" s="89">
        <v>0</v>
      </c>
      <c r="L24" s="101">
        <v>7867.43</v>
      </c>
      <c r="M24" s="97">
        <v>180392.17</v>
      </c>
      <c r="N24" s="89">
        <v>59134.91</v>
      </c>
      <c r="O24" s="101">
        <v>148861.72</v>
      </c>
      <c r="P24" s="97">
        <v>125683.69000000003</v>
      </c>
      <c r="Q24" s="89">
        <v>218656.19</v>
      </c>
      <c r="R24" s="101">
        <v>110897.43</v>
      </c>
      <c r="S24" s="97">
        <v>29930.089999999967</v>
      </c>
      <c r="T24" s="89">
        <v>85411.31</v>
      </c>
      <c r="U24" s="101">
        <v>52022.92999999999</v>
      </c>
      <c r="V24" s="97">
        <v>143559.35</v>
      </c>
      <c r="W24" s="89">
        <v>0</v>
      </c>
      <c r="X24" s="101">
        <v>81376.28</v>
      </c>
      <c r="Y24" s="97">
        <v>0</v>
      </c>
      <c r="Z24" s="89">
        <v>0</v>
      </c>
      <c r="AA24" s="101">
        <v>0</v>
      </c>
      <c r="AB24" s="97">
        <v>187706.07</v>
      </c>
      <c r="AC24" s="89">
        <v>10000</v>
      </c>
      <c r="AD24" s="101">
        <v>190963.93</v>
      </c>
      <c r="AE24" s="97">
        <v>2024893.0500000003</v>
      </c>
      <c r="AF24" s="89">
        <v>779816.05</v>
      </c>
      <c r="AG24" s="101">
        <v>1108302.58</v>
      </c>
      <c r="AH24" s="97">
        <v>0</v>
      </c>
      <c r="AI24" s="89">
        <v>0</v>
      </c>
      <c r="AJ24" s="101">
        <v>30000</v>
      </c>
      <c r="AK24" s="97">
        <v>7415.710000000001</v>
      </c>
      <c r="AL24" s="89">
        <v>0</v>
      </c>
      <c r="AM24" s="101">
        <v>17203.28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18941.999999999993</v>
      </c>
      <c r="AX24" s="89">
        <v>46001.28</v>
      </c>
      <c r="AY24" s="101">
        <v>29192.9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2733113.9400000004</v>
      </c>
      <c r="BW24" s="77">
        <f t="shared" si="4"/>
        <v>1212000.54</v>
      </c>
      <c r="BX24" s="79">
        <f t="shared" si="4"/>
        <v>1784689.24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>
        <v>21265</v>
      </c>
      <c r="N25" s="89">
        <v>0</v>
      </c>
      <c r="O25" s="101">
        <v>21265</v>
      </c>
      <c r="P25" s="97">
        <v>15000</v>
      </c>
      <c r="Q25" s="89">
        <v>0</v>
      </c>
      <c r="R25" s="101">
        <v>0</v>
      </c>
      <c r="S25" s="97">
        <v>0</v>
      </c>
      <c r="T25" s="89">
        <v>0</v>
      </c>
      <c r="U25" s="101">
        <v>0</v>
      </c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1206.05</v>
      </c>
      <c r="AL25" s="89">
        <v>0</v>
      </c>
      <c r="AM25" s="101">
        <v>1206.05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>
        <v>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37471.05</v>
      </c>
      <c r="BW25" s="77">
        <f t="shared" si="4"/>
        <v>0</v>
      </c>
      <c r="BX25" s="79">
        <f t="shared" si="4"/>
        <v>22471.05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14591.810000000001</v>
      </c>
      <c r="E28" s="78">
        <f t="shared" si="5"/>
        <v>12980.8</v>
      </c>
      <c r="F28" s="79">
        <f t="shared" si="5"/>
        <v>8000.76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7867.43</v>
      </c>
      <c r="M28" s="98">
        <f t="shared" si="5"/>
        <v>201657.17</v>
      </c>
      <c r="N28" s="78">
        <f t="shared" si="5"/>
        <v>59134.91</v>
      </c>
      <c r="O28" s="77">
        <f t="shared" si="5"/>
        <v>170126.72</v>
      </c>
      <c r="P28" s="98">
        <f t="shared" si="5"/>
        <v>140683.69000000003</v>
      </c>
      <c r="Q28" s="78">
        <f t="shared" si="5"/>
        <v>218656.19</v>
      </c>
      <c r="R28" s="77">
        <f t="shared" si="5"/>
        <v>110897.43</v>
      </c>
      <c r="S28" s="98">
        <f t="shared" si="5"/>
        <v>29930.089999999967</v>
      </c>
      <c r="T28" s="78">
        <f t="shared" si="5"/>
        <v>85411.31</v>
      </c>
      <c r="U28" s="77">
        <f t="shared" si="5"/>
        <v>52022.92999999999</v>
      </c>
      <c r="V28" s="98">
        <f t="shared" si="5"/>
        <v>143559.35</v>
      </c>
      <c r="W28" s="78">
        <f t="shared" si="5"/>
        <v>0</v>
      </c>
      <c r="X28" s="77">
        <f t="shared" si="5"/>
        <v>81376.28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187706.07</v>
      </c>
      <c r="AC28" s="78">
        <f t="shared" si="5"/>
        <v>10000</v>
      </c>
      <c r="AD28" s="77">
        <f t="shared" si="5"/>
        <v>190963.93</v>
      </c>
      <c r="AE28" s="98">
        <f t="shared" si="5"/>
        <v>2024893.0500000003</v>
      </c>
      <c r="AF28" s="78">
        <f t="shared" si="5"/>
        <v>779816.05</v>
      </c>
      <c r="AG28" s="77">
        <f t="shared" si="5"/>
        <v>1108302.58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30000</v>
      </c>
      <c r="AK28" s="98">
        <f t="shared" si="6"/>
        <v>8621.76</v>
      </c>
      <c r="AL28" s="78">
        <f t="shared" si="6"/>
        <v>0</v>
      </c>
      <c r="AM28" s="77">
        <f t="shared" si="6"/>
        <v>18409.329999999998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18941.999999999993</v>
      </c>
      <c r="AX28" s="78">
        <f t="shared" si="6"/>
        <v>46001.28</v>
      </c>
      <c r="AY28" s="77">
        <f t="shared" si="6"/>
        <v>29192.9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2770584.99</v>
      </c>
      <c r="BW28" s="77">
        <f>BW23+BW24+BW25+BW26+BW27</f>
        <v>1212000.54</v>
      </c>
      <c r="BX28" s="95">
        <f>BX23+BX24+BX25+BX26+BX27</f>
        <v>1807160.29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108109.48</v>
      </c>
      <c r="BM40" s="89">
        <v>0</v>
      </c>
      <c r="BN40" s="101">
        <v>108109.48</v>
      </c>
      <c r="BO40" s="97"/>
      <c r="BP40" s="89"/>
      <c r="BQ40" s="101"/>
      <c r="BR40" s="97"/>
      <c r="BS40" s="89"/>
      <c r="BT40" s="101"/>
      <c r="BU40" s="76"/>
      <c r="BV40" s="85">
        <f t="shared" si="10"/>
        <v>108109.48</v>
      </c>
      <c r="BW40" s="77">
        <f t="shared" si="10"/>
        <v>0</v>
      </c>
      <c r="BX40" s="79">
        <f t="shared" si="10"/>
        <v>108109.48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108109.48</v>
      </c>
      <c r="BM42" s="78">
        <f t="shared" si="12"/>
        <v>0</v>
      </c>
      <c r="BN42" s="77">
        <f t="shared" si="12"/>
        <v>108109.48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108109.48</v>
      </c>
      <c r="BW42" s="77">
        <f>BW38+BW39+BW40+BW41</f>
        <v>0</v>
      </c>
      <c r="BX42" s="95">
        <f>BX38+BX39+BX40+BX41</f>
        <v>108109.48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645753.6799999999</v>
      </c>
      <c r="BS49" s="89">
        <v>0</v>
      </c>
      <c r="BT49" s="101">
        <v>645753.68</v>
      </c>
      <c r="BU49" s="76"/>
      <c r="BV49" s="85">
        <f aca="true" t="shared" si="15" ref="BV49:BX50">D49+G49+J49+M49+P49+S49+V49+Y49+AB49+AE49+AH49+AK49+AN49+AQ49+AT49+AW49+AZ49+BC49+BF49+BI49+BL49+BO49+BR49</f>
        <v>645753.6799999999</v>
      </c>
      <c r="BW49" s="77">
        <f t="shared" si="15"/>
        <v>0</v>
      </c>
      <c r="BX49" s="79">
        <f t="shared" si="15"/>
        <v>645753.68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10526.659999999998</v>
      </c>
      <c r="BS50" s="89">
        <v>0</v>
      </c>
      <c r="BT50" s="101">
        <v>8626.3</v>
      </c>
      <c r="BU50" s="76"/>
      <c r="BV50" s="85">
        <f t="shared" si="15"/>
        <v>10526.659999999998</v>
      </c>
      <c r="BW50" s="77">
        <f t="shared" si="15"/>
        <v>0</v>
      </c>
      <c r="BX50" s="79">
        <f t="shared" si="15"/>
        <v>8626.3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656280.34</v>
      </c>
      <c r="BS51" s="78">
        <f>BS49+BS50</f>
        <v>0</v>
      </c>
      <c r="BT51" s="77">
        <f>BT49+BT50</f>
        <v>654379.9800000001</v>
      </c>
      <c r="BU51" s="85"/>
      <c r="BV51" s="85">
        <f>BV49+BV50</f>
        <v>656280.34</v>
      </c>
      <c r="BW51" s="77">
        <f>BW49+BW50</f>
        <v>0</v>
      </c>
      <c r="BX51" s="95">
        <f>BX49+BX50</f>
        <v>654379.9800000001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1421262.73</v>
      </c>
      <c r="E53" s="86">
        <f t="shared" si="18"/>
        <v>99260.51</v>
      </c>
      <c r="F53" s="86">
        <f t="shared" si="18"/>
        <v>1369206.42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115255.63999999998</v>
      </c>
      <c r="K53" s="86">
        <f t="shared" si="18"/>
        <v>1987.4</v>
      </c>
      <c r="L53" s="86">
        <f t="shared" si="18"/>
        <v>122526.94999999998</v>
      </c>
      <c r="M53" s="86">
        <f t="shared" si="18"/>
        <v>588016.35</v>
      </c>
      <c r="N53" s="86">
        <f t="shared" si="18"/>
        <v>59134.91</v>
      </c>
      <c r="O53" s="86">
        <f t="shared" si="18"/>
        <v>569184.0900000001</v>
      </c>
      <c r="P53" s="86">
        <f t="shared" si="18"/>
        <v>209800.71000000002</v>
      </c>
      <c r="Q53" s="86">
        <f t="shared" si="18"/>
        <v>219545.97</v>
      </c>
      <c r="R53" s="86">
        <f t="shared" si="18"/>
        <v>181019.47999999998</v>
      </c>
      <c r="S53" s="86">
        <f t="shared" si="18"/>
        <v>86954.03999999996</v>
      </c>
      <c r="T53" s="86">
        <f t="shared" si="18"/>
        <v>85411.31</v>
      </c>
      <c r="U53" s="86">
        <f t="shared" si="18"/>
        <v>97485.62999999999</v>
      </c>
      <c r="V53" s="86">
        <f t="shared" si="18"/>
        <v>144169.35</v>
      </c>
      <c r="W53" s="86">
        <f t="shared" si="18"/>
        <v>0</v>
      </c>
      <c r="X53" s="86">
        <f t="shared" si="18"/>
        <v>81376.28</v>
      </c>
      <c r="Y53" s="86">
        <f t="shared" si="18"/>
        <v>2188.68</v>
      </c>
      <c r="Z53" s="86">
        <f t="shared" si="18"/>
        <v>0</v>
      </c>
      <c r="AA53" s="86">
        <f t="shared" si="18"/>
        <v>5519.280000000001</v>
      </c>
      <c r="AB53" s="86">
        <f t="shared" si="18"/>
        <v>1283819.23</v>
      </c>
      <c r="AC53" s="86">
        <f t="shared" si="18"/>
        <v>10828.84</v>
      </c>
      <c r="AD53" s="86">
        <f t="shared" si="18"/>
        <v>1109025.36</v>
      </c>
      <c r="AE53" s="86">
        <f t="shared" si="18"/>
        <v>2249827.5000000005</v>
      </c>
      <c r="AF53" s="86">
        <f t="shared" si="18"/>
        <v>780644.89</v>
      </c>
      <c r="AG53" s="86">
        <f t="shared" si="18"/>
        <v>1328354.6500000001</v>
      </c>
      <c r="AH53" s="86">
        <f t="shared" si="18"/>
        <v>29425.149999999994</v>
      </c>
      <c r="AI53" s="86">
        <f t="shared" si="18"/>
        <v>0</v>
      </c>
      <c r="AJ53" s="86">
        <f aca="true" t="shared" si="19" ref="AJ53:BT53">AJ20+AJ28+AJ35+AJ42+AJ46+AJ51</f>
        <v>76976.01999999999</v>
      </c>
      <c r="AK53" s="86">
        <f t="shared" si="19"/>
        <v>44111.72000000001</v>
      </c>
      <c r="AL53" s="86">
        <f t="shared" si="19"/>
        <v>8644.64</v>
      </c>
      <c r="AM53" s="86">
        <f t="shared" si="19"/>
        <v>63913.59</v>
      </c>
      <c r="AN53" s="86">
        <f t="shared" si="19"/>
        <v>250</v>
      </c>
      <c r="AO53" s="86">
        <f t="shared" si="19"/>
        <v>0</v>
      </c>
      <c r="AP53" s="86">
        <f t="shared" si="19"/>
        <v>107.23</v>
      </c>
      <c r="AQ53" s="86">
        <f t="shared" si="19"/>
        <v>133561.12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21191.999999999993</v>
      </c>
      <c r="AX53" s="86">
        <f t="shared" si="19"/>
        <v>46001.28</v>
      </c>
      <c r="AY53" s="86">
        <f t="shared" si="19"/>
        <v>29192.9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1176087.77</v>
      </c>
      <c r="BD53" s="86">
        <f t="shared" si="19"/>
        <v>0</v>
      </c>
      <c r="BE53" s="86">
        <f t="shared" si="19"/>
        <v>1176087.77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108655.55</v>
      </c>
      <c r="BM53" s="86">
        <f t="shared" si="19"/>
        <v>0</v>
      </c>
      <c r="BN53" s="86">
        <f t="shared" si="19"/>
        <v>108655.55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656280.34</v>
      </c>
      <c r="BS53" s="86">
        <f t="shared" si="19"/>
        <v>0</v>
      </c>
      <c r="BT53" s="86">
        <f t="shared" si="19"/>
        <v>654379.9800000001</v>
      </c>
      <c r="BU53" s="86">
        <f>BU8</f>
        <v>0</v>
      </c>
      <c r="BV53" s="102">
        <f>BV8+BV20+BV28+BV35+BV42+BV46+BV51</f>
        <v>8270857.880000001</v>
      </c>
      <c r="BW53" s="87">
        <f>BW20+BW28+BW35+BW42+BW46+BW51</f>
        <v>1311459.75</v>
      </c>
      <c r="BX53" s="87">
        <f>BX20+BX28+BX35+BX42+BX46+BX51</f>
        <v>6973011.180000002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2424479.5299999975</v>
      </c>
      <c r="BW54" s="93"/>
      <c r="BX54" s="94">
        <f>IF((Spese_Rendiconto_2021!BX53-Entrate_Rendiconto_2021!E58)&lt;0,Entrate_Rendiconto_2021!E58-Spese_Rendiconto_2021!BX53,0)</f>
        <v>6301695.819999998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2022-05-19T07:25:23Z</dcterms:modified>
  <cp:category/>
  <cp:version/>
  <cp:contentType/>
  <cp:contentStatus/>
</cp:coreProperties>
</file>