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<sst xmlns="http://schemas.openxmlformats.org/spreadsheetml/2006/main" count="870" uniqueCount="149">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</sst>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26749.4</v>
      </c>
      <c r="E5" s="38"/>
    </row>
    <row r="6" spans="2:5" ht="14.25">
      <c r="B6" s="8"/>
      <c r="C6" s="5" t="s">
        <v>5</v>
      </c>
      <c r="D6" s="39">
        <v>231122.84</v>
      </c>
      <c r="E6" s="40"/>
    </row>
    <row r="7" spans="2:5" ht="14.25">
      <c r="B7" s="8"/>
      <c r="C7" s="5" t="s">
        <v>6</v>
      </c>
      <c r="D7" s="39">
        <v>579444</v>
      </c>
      <c r="E7" s="40"/>
    </row>
    <row r="8" spans="2:5" ht="15" thickBot="1">
      <c r="B8" s="9"/>
      <c r="C8" s="6" t="s">
        <v>7</v>
      </c>
      <c r="D8" s="41"/>
      <c r="E8" s="42">
        <v>600656.65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1382987.71</v>
      </c>
      <c r="E10" s="45">
        <v>1309457.5499999998</v>
      </c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>
        <v>336433.39</v>
      </c>
      <c r="E14" s="45">
        <v>0</v>
      </c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1719421.1</v>
      </c>
      <c r="E16" s="51">
        <f>E10+E11+E12+E13+E14+E15</f>
        <v>1309457.5499999998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82476.91</v>
      </c>
      <c r="E18" s="45">
        <v>59123.62</v>
      </c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82476.91</v>
      </c>
      <c r="E23" s="51">
        <f>E18+E19+E20+E21+E22</f>
        <v>59123.62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217900.67</v>
      </c>
      <c r="E25" s="45">
        <v>223315.84000000003</v>
      </c>
    </row>
    <row r="26" spans="2:5" ht="14.25">
      <c r="B26" s="13">
        <v>30200</v>
      </c>
      <c r="C26" s="54" t="s">
        <v>28</v>
      </c>
      <c r="D26" s="39">
        <v>9395.57</v>
      </c>
      <c r="E26" s="45">
        <v>31999.700000000004</v>
      </c>
    </row>
    <row r="27" spans="2:5" ht="14.25">
      <c r="B27" s="13">
        <v>30300</v>
      </c>
      <c r="C27" s="54" t="s">
        <v>29</v>
      </c>
      <c r="D27" s="39">
        <v>59.58</v>
      </c>
      <c r="E27" s="45">
        <v>57.46</v>
      </c>
    </row>
    <row r="28" spans="2:5" ht="14.25">
      <c r="B28" s="13">
        <v>30400</v>
      </c>
      <c r="C28" s="54" t="s">
        <v>30</v>
      </c>
      <c r="D28" s="49">
        <v>57.459999999999994</v>
      </c>
      <c r="E28" s="45">
        <v>57.459999999999994</v>
      </c>
    </row>
    <row r="29" spans="2:5" ht="14.25">
      <c r="B29" s="13">
        <v>30500</v>
      </c>
      <c r="C29" s="54" t="s">
        <v>31</v>
      </c>
      <c r="D29" s="60">
        <v>53350.52</v>
      </c>
      <c r="E29" s="50">
        <v>54808.10999999999</v>
      </c>
    </row>
    <row r="30" spans="2:5" ht="15" thickBot="1">
      <c r="B30" s="16">
        <v>30000</v>
      </c>
      <c r="C30" s="15" t="s">
        <v>32</v>
      </c>
      <c r="D30" s="48">
        <f>D25+D26+D27+D28+D29</f>
        <v>280763.8</v>
      </c>
      <c r="E30" s="51">
        <f>E25+E26+E27+E28+E29</f>
        <v>310238.57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0</v>
      </c>
      <c r="E33" s="59">
        <v>0</v>
      </c>
    </row>
    <row r="34" spans="2:5" ht="14.25">
      <c r="B34" s="13">
        <v>40300</v>
      </c>
      <c r="C34" s="54" t="s">
        <v>37</v>
      </c>
      <c r="D34" s="61">
        <v>7500</v>
      </c>
      <c r="E34" s="45">
        <v>360248.36</v>
      </c>
    </row>
    <row r="35" spans="2:5" ht="14.25">
      <c r="B35" s="13">
        <v>40400</v>
      </c>
      <c r="C35" s="54" t="s">
        <v>38</v>
      </c>
      <c r="D35" s="39">
        <v>0</v>
      </c>
      <c r="E35" s="45">
        <v>4738.5</v>
      </c>
    </row>
    <row r="36" spans="2:5" ht="14.25">
      <c r="B36" s="13">
        <v>40500</v>
      </c>
      <c r="C36" s="54" t="s">
        <v>39</v>
      </c>
      <c r="D36" s="49">
        <v>222154.86000000004</v>
      </c>
      <c r="E36" s="50">
        <v>222154.86000000004</v>
      </c>
    </row>
    <row r="37" spans="2:5" ht="15" thickBot="1">
      <c r="B37" s="16">
        <v>40000</v>
      </c>
      <c r="C37" s="15" t="s">
        <v>40</v>
      </c>
      <c r="D37" s="48">
        <f>D32+D33+D34+D35+D36</f>
        <v>229654.86000000004</v>
      </c>
      <c r="E37" s="51">
        <f>E32+E33+E34+E35+E36</f>
        <v>587141.72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>
        <v>0</v>
      </c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306051.78</v>
      </c>
      <c r="E54" s="45">
        <v>302262.67000000004</v>
      </c>
    </row>
    <row r="55" spans="2:5" ht="14.25">
      <c r="B55" s="13">
        <v>90200</v>
      </c>
      <c r="C55" s="54" t="s">
        <v>62</v>
      </c>
      <c r="D55" s="61">
        <v>5955.319999999999</v>
      </c>
      <c r="E55" s="62">
        <v>4645.7</v>
      </c>
    </row>
    <row r="56" spans="2:5" ht="15" thickBot="1">
      <c r="B56" s="16">
        <v>90000</v>
      </c>
      <c r="C56" s="15" t="s">
        <v>63</v>
      </c>
      <c r="D56" s="48">
        <f>D54+D55</f>
        <v>312007.10000000003</v>
      </c>
      <c r="E56" s="51">
        <f>E54+E55</f>
        <v>306908.37000000005</v>
      </c>
    </row>
    <row r="57" spans="2:5" ht="15" thickBot="1" thickTop="1">
      <c r="B57" s="109" t="s">
        <v>64</v>
      </c>
      <c r="C57" s="110"/>
      <c r="D57" s="52">
        <f>D16+D23+D30+D37+D43+D49+D52+D56</f>
        <v>2624323.77</v>
      </c>
      <c r="E57" s="55">
        <f>E16+E23+E30+E37+E43+E49+E52+E56</f>
        <v>2572869.83</v>
      </c>
    </row>
    <row r="58" spans="2:5" ht="15" thickBot="1" thickTop="1">
      <c r="B58" s="109" t="s">
        <v>65</v>
      </c>
      <c r="C58" s="110"/>
      <c r="D58" s="52">
        <f>D57+D5+D6+D7+D8</f>
        <v>3461640.01</v>
      </c>
      <c r="E58" s="55">
        <f>E57+E5+E6+E7+E8</f>
        <v>3173526.48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412248.23</v>
      </c>
      <c r="E10" s="89">
        <v>24694.030000000002</v>
      </c>
      <c r="F10" s="90">
        <v>409794.69999999995</v>
      </c>
      <c r="G10" s="88"/>
      <c r="H10" s="89"/>
      <c r="I10" s="90"/>
      <c r="J10" s="97">
        <v>33504.81999999999</v>
      </c>
      <c r="K10" s="89">
        <v>0</v>
      </c>
      <c r="L10" s="101">
        <v>33969.119999999995</v>
      </c>
      <c r="M10" s="91">
        <v>76632.98</v>
      </c>
      <c r="N10" s="89">
        <v>0</v>
      </c>
      <c r="O10" s="90">
        <v>73677.19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522386.02999999997</v>
      </c>
      <c r="BW10" s="77">
        <f aca="true" t="shared" si="1" ref="BW10:BW19">E10+H10+K10+N10+Q10+T10+W10+Z10+AC10+AF10+AI10+AL10+AO10+AR10+AU10+AX10+BA10+BD10+BG10+BJ10+BM10+BP10+BS10</f>
        <v>24694.030000000002</v>
      </c>
      <c r="BX10" s="79">
        <f aca="true" t="shared" si="2" ref="BX10:BX19">F10+I10+L10+O10+R10+U10+X10+AA10+AD10+AG10+AJ10+AM10+AP10+AS10+AV10+AY10+BB10+BE10+BH10+BK10+BN10+BQ10+BT10</f>
        <v>517441.00999999995</v>
      </c>
    </row>
    <row r="11" spans="2:76" ht="14.25">
      <c r="B11" s="13">
        <v>102</v>
      </c>
      <c r="C11" s="25" t="s">
        <v>92</v>
      </c>
      <c r="D11" s="88">
        <v>33197.53</v>
      </c>
      <c r="E11" s="89">
        <v>0</v>
      </c>
      <c r="F11" s="90">
        <v>28821.520000000004</v>
      </c>
      <c r="G11" s="88"/>
      <c r="H11" s="89"/>
      <c r="I11" s="90"/>
      <c r="J11" s="97">
        <v>2410.75</v>
      </c>
      <c r="K11" s="89">
        <v>0</v>
      </c>
      <c r="L11" s="101">
        <v>2242.94</v>
      </c>
      <c r="M11" s="91">
        <v>4403.76</v>
      </c>
      <c r="N11" s="89">
        <v>0</v>
      </c>
      <c r="O11" s="90">
        <v>4359.4400000000005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488.08</v>
      </c>
      <c r="AF11" s="89">
        <v>0</v>
      </c>
      <c r="AG11" s="90">
        <v>488.08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40500.12</v>
      </c>
      <c r="BW11" s="77">
        <f t="shared" si="1"/>
        <v>0</v>
      </c>
      <c r="BX11" s="79">
        <f t="shared" si="2"/>
        <v>35911.98</v>
      </c>
    </row>
    <row r="12" spans="2:76" ht="14.25">
      <c r="B12" s="13">
        <v>103</v>
      </c>
      <c r="C12" s="25" t="s">
        <v>93</v>
      </c>
      <c r="D12" s="88">
        <v>206021.79</v>
      </c>
      <c r="E12" s="89">
        <v>0</v>
      </c>
      <c r="F12" s="90">
        <v>142903.47000000003</v>
      </c>
      <c r="G12" s="88"/>
      <c r="H12" s="89"/>
      <c r="I12" s="90"/>
      <c r="J12" s="97">
        <v>14381.81</v>
      </c>
      <c r="K12" s="89">
        <v>1708</v>
      </c>
      <c r="L12" s="101">
        <v>12433.82</v>
      </c>
      <c r="M12" s="91">
        <v>226622.53999999995</v>
      </c>
      <c r="N12" s="89">
        <v>0</v>
      </c>
      <c r="O12" s="90">
        <v>236602.89</v>
      </c>
      <c r="P12" s="91">
        <v>10744.720000000001</v>
      </c>
      <c r="Q12" s="89">
        <v>0</v>
      </c>
      <c r="R12" s="90">
        <v>8503.21</v>
      </c>
      <c r="S12" s="91">
        <v>0</v>
      </c>
      <c r="T12" s="89">
        <v>0</v>
      </c>
      <c r="U12" s="90">
        <v>0</v>
      </c>
      <c r="V12" s="91"/>
      <c r="W12" s="89"/>
      <c r="X12" s="90"/>
      <c r="Y12" s="91">
        <v>0</v>
      </c>
      <c r="Z12" s="89">
        <v>0</v>
      </c>
      <c r="AA12" s="90">
        <v>0</v>
      </c>
      <c r="AB12" s="91">
        <v>396341.72000000003</v>
      </c>
      <c r="AC12" s="89">
        <v>0</v>
      </c>
      <c r="AD12" s="90">
        <v>382798.19</v>
      </c>
      <c r="AE12" s="91">
        <v>128615.20000000001</v>
      </c>
      <c r="AF12" s="89">
        <v>0</v>
      </c>
      <c r="AG12" s="90">
        <v>107368.33999999998</v>
      </c>
      <c r="AH12" s="91">
        <v>0</v>
      </c>
      <c r="AI12" s="89">
        <v>0</v>
      </c>
      <c r="AJ12" s="90">
        <v>0</v>
      </c>
      <c r="AK12" s="91">
        <v>9100</v>
      </c>
      <c r="AL12" s="89">
        <v>0</v>
      </c>
      <c r="AM12" s="90">
        <v>5726.32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>
        <v>0</v>
      </c>
      <c r="BA12" s="89">
        <v>0</v>
      </c>
      <c r="BB12" s="90">
        <v>0</v>
      </c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991827.78</v>
      </c>
      <c r="BW12" s="77">
        <f t="shared" si="1"/>
        <v>1708</v>
      </c>
      <c r="BX12" s="79">
        <f t="shared" si="2"/>
        <v>896336.24</v>
      </c>
    </row>
    <row r="13" spans="2:76" ht="14.25">
      <c r="B13" s="13">
        <v>104</v>
      </c>
      <c r="C13" s="25" t="s">
        <v>19</v>
      </c>
      <c r="D13" s="88">
        <v>2500</v>
      </c>
      <c r="E13" s="89">
        <v>0</v>
      </c>
      <c r="F13" s="90">
        <v>2106.84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20088.08</v>
      </c>
      <c r="N13" s="89">
        <v>0</v>
      </c>
      <c r="O13" s="90">
        <v>29446.56</v>
      </c>
      <c r="P13" s="91">
        <v>21700</v>
      </c>
      <c r="Q13" s="89">
        <v>0</v>
      </c>
      <c r="R13" s="90">
        <v>21600</v>
      </c>
      <c r="S13" s="91">
        <v>9600</v>
      </c>
      <c r="T13" s="89">
        <v>0</v>
      </c>
      <c r="U13" s="90">
        <v>9500</v>
      </c>
      <c r="V13" s="91"/>
      <c r="W13" s="89"/>
      <c r="X13" s="90"/>
      <c r="Y13" s="91"/>
      <c r="Z13" s="89"/>
      <c r="AA13" s="90"/>
      <c r="AB13" s="91">
        <v>30526.05</v>
      </c>
      <c r="AC13" s="89">
        <v>0</v>
      </c>
      <c r="AD13" s="90">
        <v>11694.109999999999</v>
      </c>
      <c r="AE13" s="91"/>
      <c r="AF13" s="89"/>
      <c r="AG13" s="90"/>
      <c r="AH13" s="91">
        <v>3400</v>
      </c>
      <c r="AI13" s="89">
        <v>0</v>
      </c>
      <c r="AJ13" s="90">
        <v>5600</v>
      </c>
      <c r="AK13" s="91">
        <v>106087.43</v>
      </c>
      <c r="AL13" s="89">
        <v>0</v>
      </c>
      <c r="AM13" s="90">
        <v>94740.25</v>
      </c>
      <c r="AN13" s="91"/>
      <c r="AO13" s="89"/>
      <c r="AP13" s="90"/>
      <c r="AQ13" s="91">
        <v>1000</v>
      </c>
      <c r="AR13" s="89">
        <v>0</v>
      </c>
      <c r="AS13" s="90">
        <v>3019.02</v>
      </c>
      <c r="AT13" s="91"/>
      <c r="AU13" s="89"/>
      <c r="AV13" s="90"/>
      <c r="AW13" s="97">
        <v>0</v>
      </c>
      <c r="AX13" s="89">
        <v>0</v>
      </c>
      <c r="AY13" s="101">
        <v>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194901.56</v>
      </c>
      <c r="BW13" s="77">
        <f t="shared" si="1"/>
        <v>0</v>
      </c>
      <c r="BX13" s="79">
        <f t="shared" si="2"/>
        <v>177706.78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36881.32</v>
      </c>
      <c r="BM16" s="89">
        <v>0</v>
      </c>
      <c r="BN16" s="90">
        <v>36881.32</v>
      </c>
      <c r="BO16" s="91"/>
      <c r="BP16" s="89"/>
      <c r="BQ16" s="90"/>
      <c r="BR16" s="97"/>
      <c r="BS16" s="89"/>
      <c r="BT16" s="101"/>
      <c r="BU16" s="76"/>
      <c r="BV16" s="85">
        <f t="shared" si="0"/>
        <v>36881.32</v>
      </c>
      <c r="BW16" s="77">
        <f t="shared" si="1"/>
        <v>0</v>
      </c>
      <c r="BX16" s="79">
        <f t="shared" si="2"/>
        <v>36881.32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>
        <v>7840.43</v>
      </c>
      <c r="E19" s="89">
        <v>0</v>
      </c>
      <c r="F19" s="90">
        <v>6609.4</v>
      </c>
      <c r="G19" s="88"/>
      <c r="H19" s="89"/>
      <c r="I19" s="90"/>
      <c r="J19" s="97">
        <v>559.5</v>
      </c>
      <c r="K19" s="89">
        <v>0</v>
      </c>
      <c r="L19" s="101">
        <v>559.5</v>
      </c>
      <c r="M19" s="97">
        <v>1200</v>
      </c>
      <c r="N19" s="89">
        <v>0</v>
      </c>
      <c r="O19" s="101">
        <v>1200</v>
      </c>
      <c r="P19" s="97">
        <v>0</v>
      </c>
      <c r="Q19" s="89">
        <v>0</v>
      </c>
      <c r="R19" s="101">
        <v>305</v>
      </c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8000</v>
      </c>
      <c r="AF19" s="89">
        <v>0</v>
      </c>
      <c r="AG19" s="101">
        <v>6772.890000000002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17599.93</v>
      </c>
      <c r="BW19" s="77">
        <f t="shared" si="1"/>
        <v>0</v>
      </c>
      <c r="BX19" s="79">
        <f t="shared" si="2"/>
        <v>15446.79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661807.9800000001</v>
      </c>
      <c r="E20" s="78">
        <f t="shared" si="3"/>
        <v>24694.030000000002</v>
      </c>
      <c r="F20" s="79">
        <f t="shared" si="3"/>
        <v>590235.9299999999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50856.87999999999</v>
      </c>
      <c r="K20" s="78">
        <f t="shared" si="3"/>
        <v>1708</v>
      </c>
      <c r="L20" s="77">
        <f t="shared" si="3"/>
        <v>49205.38</v>
      </c>
      <c r="M20" s="98">
        <f t="shared" si="3"/>
        <v>328947.3599999999</v>
      </c>
      <c r="N20" s="78">
        <f t="shared" si="3"/>
        <v>0</v>
      </c>
      <c r="O20" s="77">
        <f t="shared" si="3"/>
        <v>345286.08</v>
      </c>
      <c r="P20" s="98">
        <f t="shared" si="3"/>
        <v>32444.72</v>
      </c>
      <c r="Q20" s="78">
        <f t="shared" si="3"/>
        <v>0</v>
      </c>
      <c r="R20" s="77">
        <f t="shared" si="3"/>
        <v>30408.21</v>
      </c>
      <c r="S20" s="98">
        <f t="shared" si="3"/>
        <v>9600</v>
      </c>
      <c r="T20" s="78">
        <f t="shared" si="3"/>
        <v>0</v>
      </c>
      <c r="U20" s="77">
        <f t="shared" si="3"/>
        <v>9500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426867.77</v>
      </c>
      <c r="AC20" s="78">
        <f t="shared" si="3"/>
        <v>0</v>
      </c>
      <c r="AD20" s="77">
        <f t="shared" si="3"/>
        <v>394492.3</v>
      </c>
      <c r="AE20" s="98">
        <f t="shared" si="3"/>
        <v>137103.28000000003</v>
      </c>
      <c r="AF20" s="78">
        <f t="shared" si="3"/>
        <v>0</v>
      </c>
      <c r="AG20" s="77">
        <f t="shared" si="3"/>
        <v>114629.30999999998</v>
      </c>
      <c r="AH20" s="98">
        <f t="shared" si="3"/>
        <v>3400</v>
      </c>
      <c r="AI20" s="78">
        <f t="shared" si="3"/>
        <v>0</v>
      </c>
      <c r="AJ20" s="77">
        <f t="shared" si="3"/>
        <v>5600</v>
      </c>
      <c r="AK20" s="98">
        <f t="shared" si="3"/>
        <v>115187.43</v>
      </c>
      <c r="AL20" s="78">
        <f t="shared" si="3"/>
        <v>0</v>
      </c>
      <c r="AM20" s="77">
        <f t="shared" si="3"/>
        <v>100466.57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1000</v>
      </c>
      <c r="AR20" s="78">
        <f t="shared" si="3"/>
        <v>0</v>
      </c>
      <c r="AS20" s="77">
        <f t="shared" si="3"/>
        <v>3019.02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36881.32</v>
      </c>
      <c r="BM20" s="78">
        <f t="shared" si="3"/>
        <v>0</v>
      </c>
      <c r="BN20" s="77">
        <f t="shared" si="3"/>
        <v>36881.32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1804096.7400000002</v>
      </c>
      <c r="BW20" s="77">
        <f>BW10+BW11+BW12+BW13+BW14+BW15+BW16+BW17+BW18+BW19</f>
        <v>26402.030000000002</v>
      </c>
      <c r="BX20" s="95">
        <f>BX10+BX11+BX12+BX13+BX14+BX15+BX16+BX17+BX18+BX19</f>
        <v>1679724.12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187097.83000000002</v>
      </c>
      <c r="E24" s="89">
        <v>26388.2</v>
      </c>
      <c r="F24" s="90">
        <v>119513.77999999998</v>
      </c>
      <c r="G24" s="88"/>
      <c r="H24" s="89"/>
      <c r="I24" s="90"/>
      <c r="J24" s="97">
        <v>27517.1</v>
      </c>
      <c r="K24" s="89">
        <v>0</v>
      </c>
      <c r="L24" s="101">
        <v>8485.099999999999</v>
      </c>
      <c r="M24" s="97">
        <v>47775.35</v>
      </c>
      <c r="N24" s="89">
        <v>0</v>
      </c>
      <c r="O24" s="101">
        <v>23487.510000000002</v>
      </c>
      <c r="P24" s="97"/>
      <c r="Q24" s="89"/>
      <c r="R24" s="101"/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6420.21</v>
      </c>
      <c r="AB24" s="97">
        <v>58780.14000000001</v>
      </c>
      <c r="AC24" s="89">
        <v>14500</v>
      </c>
      <c r="AD24" s="101">
        <v>8673</v>
      </c>
      <c r="AE24" s="97">
        <v>97644.87000000001</v>
      </c>
      <c r="AF24" s="89">
        <v>0</v>
      </c>
      <c r="AG24" s="101">
        <v>109339.33</v>
      </c>
      <c r="AH24" s="97"/>
      <c r="AI24" s="89"/>
      <c r="AJ24" s="101"/>
      <c r="AK24" s="97">
        <v>8784</v>
      </c>
      <c r="AL24" s="89">
        <v>0</v>
      </c>
      <c r="AM24" s="101">
        <v>2806</v>
      </c>
      <c r="AN24" s="97"/>
      <c r="AO24" s="89"/>
      <c r="AP24" s="101"/>
      <c r="AQ24" s="97">
        <v>65858.86000000002</v>
      </c>
      <c r="AR24" s="89">
        <v>38954.43</v>
      </c>
      <c r="AS24" s="101">
        <v>24032.26</v>
      </c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493458.15</v>
      </c>
      <c r="BW24" s="77">
        <f t="shared" si="4"/>
        <v>79842.63</v>
      </c>
      <c r="BX24" s="79">
        <f t="shared" si="4"/>
        <v>302757.19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>
        <v>0</v>
      </c>
      <c r="T26" s="89">
        <v>0</v>
      </c>
      <c r="U26" s="101">
        <v>0</v>
      </c>
      <c r="V26" s="97"/>
      <c r="W26" s="89"/>
      <c r="X26" s="101"/>
      <c r="Y26" s="97">
        <v>1846.13</v>
      </c>
      <c r="Z26" s="89">
        <v>0</v>
      </c>
      <c r="AA26" s="101">
        <v>1363.66</v>
      </c>
      <c r="AB26" s="97"/>
      <c r="AC26" s="89"/>
      <c r="AD26" s="101"/>
      <c r="AE26" s="97"/>
      <c r="AF26" s="89"/>
      <c r="AG26" s="101"/>
      <c r="AH26" s="97">
        <v>0</v>
      </c>
      <c r="AI26" s="89">
        <v>0</v>
      </c>
      <c r="AJ26" s="101">
        <v>0</v>
      </c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1846.13</v>
      </c>
      <c r="BW26" s="77">
        <f t="shared" si="4"/>
        <v>0</v>
      </c>
      <c r="BX26" s="79">
        <f t="shared" si="4"/>
        <v>1363.66</v>
      </c>
    </row>
    <row r="27" spans="2:76" ht="14.25">
      <c r="B27" s="13">
        <v>205</v>
      </c>
      <c r="C27" s="25" t="s">
        <v>107</v>
      </c>
      <c r="D27" s="88">
        <v>18956.36</v>
      </c>
      <c r="E27" s="89">
        <v>0</v>
      </c>
      <c r="F27" s="90">
        <v>23921.760000000002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0</v>
      </c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>
        <v>43413.700000000004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62370.060000000005</v>
      </c>
      <c r="BW27" s="77">
        <f t="shared" si="4"/>
        <v>0</v>
      </c>
      <c r="BX27" s="79">
        <f t="shared" si="4"/>
        <v>23921.760000000002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206054.19</v>
      </c>
      <c r="E28" s="78">
        <f t="shared" si="5"/>
        <v>26388.2</v>
      </c>
      <c r="F28" s="79">
        <f t="shared" si="5"/>
        <v>143435.53999999998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27517.1</v>
      </c>
      <c r="K28" s="78">
        <f t="shared" si="5"/>
        <v>0</v>
      </c>
      <c r="L28" s="77">
        <f t="shared" si="5"/>
        <v>8485.099999999999</v>
      </c>
      <c r="M28" s="98">
        <f t="shared" si="5"/>
        <v>47775.35</v>
      </c>
      <c r="N28" s="78">
        <f t="shared" si="5"/>
        <v>0</v>
      </c>
      <c r="O28" s="77">
        <f t="shared" si="5"/>
        <v>23487.510000000002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1846.13</v>
      </c>
      <c r="Z28" s="78">
        <f t="shared" si="5"/>
        <v>0</v>
      </c>
      <c r="AA28" s="77">
        <f t="shared" si="5"/>
        <v>7783.87</v>
      </c>
      <c r="AB28" s="98">
        <f t="shared" si="5"/>
        <v>58780.14000000001</v>
      </c>
      <c r="AC28" s="78">
        <f t="shared" si="5"/>
        <v>14500</v>
      </c>
      <c r="AD28" s="77">
        <f t="shared" si="5"/>
        <v>8673</v>
      </c>
      <c r="AE28" s="98">
        <f t="shared" si="5"/>
        <v>97644.87000000001</v>
      </c>
      <c r="AF28" s="78">
        <f t="shared" si="5"/>
        <v>0</v>
      </c>
      <c r="AG28" s="77">
        <f t="shared" si="5"/>
        <v>109339.33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52197.700000000004</v>
      </c>
      <c r="AL28" s="78">
        <f t="shared" si="6"/>
        <v>0</v>
      </c>
      <c r="AM28" s="77">
        <f t="shared" si="6"/>
        <v>2806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65858.86000000002</v>
      </c>
      <c r="AR28" s="78">
        <f t="shared" si="6"/>
        <v>38954.43</v>
      </c>
      <c r="AS28" s="77">
        <f t="shared" si="6"/>
        <v>24032.26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557674.3400000001</v>
      </c>
      <c r="BW28" s="77">
        <f>BW23+BW24+BW25+BW26+BW27</f>
        <v>79842.63</v>
      </c>
      <c r="BX28" s="95">
        <f>BX23+BX24+BX25+BX26+BX27</f>
        <v>328042.61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>
        <v>0</v>
      </c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53557.16</v>
      </c>
      <c r="BM40" s="89">
        <v>0</v>
      </c>
      <c r="BN40" s="101">
        <v>53557.16</v>
      </c>
      <c r="BO40" s="97"/>
      <c r="BP40" s="89"/>
      <c r="BQ40" s="101"/>
      <c r="BR40" s="97"/>
      <c r="BS40" s="89"/>
      <c r="BT40" s="101"/>
      <c r="BU40" s="76"/>
      <c r="BV40" s="85">
        <f t="shared" si="10"/>
        <v>53557.16</v>
      </c>
      <c r="BW40" s="77">
        <f t="shared" si="10"/>
        <v>0</v>
      </c>
      <c r="BX40" s="79">
        <f t="shared" si="10"/>
        <v>53557.16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53557.16</v>
      </c>
      <c r="BM42" s="78">
        <f t="shared" si="12"/>
        <v>0</v>
      </c>
      <c r="BN42" s="77">
        <f t="shared" si="12"/>
        <v>53557.16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53557.16</v>
      </c>
      <c r="BW42" s="77">
        <f>BW38+BW39+BW40+BW41</f>
        <v>0</v>
      </c>
      <c r="BX42" s="95">
        <f>BX38+BX39+BX40+BX41</f>
        <v>53557.16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306051.78</v>
      </c>
      <c r="BS49" s="89">
        <v>0</v>
      </c>
      <c r="BT49" s="101">
        <v>272415.80999999994</v>
      </c>
      <c r="BU49" s="76"/>
      <c r="BV49" s="85">
        <f aca="true" t="shared" si="15" ref="BV49:BX50">D49+G49+J49+M49+P49+S49+V49+Y49+AB49+AE49+AH49+AK49+AN49+AQ49+AT49+AW49+AZ49+BC49+BF49+BI49+BL49+BO49+BR49</f>
        <v>306051.78</v>
      </c>
      <c r="BW49" s="77">
        <f t="shared" si="15"/>
        <v>0</v>
      </c>
      <c r="BX49" s="79">
        <f t="shared" si="15"/>
        <v>272415.80999999994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5955.319999999999</v>
      </c>
      <c r="BS50" s="89">
        <v>0</v>
      </c>
      <c r="BT50" s="101">
        <v>21870.85</v>
      </c>
      <c r="BU50" s="76"/>
      <c r="BV50" s="85">
        <f t="shared" si="15"/>
        <v>5955.319999999999</v>
      </c>
      <c r="BW50" s="77">
        <f t="shared" si="15"/>
        <v>0</v>
      </c>
      <c r="BX50" s="79">
        <f t="shared" si="15"/>
        <v>21870.85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312007.10000000003</v>
      </c>
      <c r="BS51" s="78">
        <f>BS49+BS50</f>
        <v>0</v>
      </c>
      <c r="BT51" s="77">
        <f>BT49+BT50</f>
        <v>294286.6599999999</v>
      </c>
      <c r="BU51" s="85"/>
      <c r="BV51" s="85">
        <f>BV49+BV50</f>
        <v>312007.10000000003</v>
      </c>
      <c r="BW51" s="77">
        <f>BW49+BW50</f>
        <v>0</v>
      </c>
      <c r="BX51" s="95">
        <f>BX49+BX50</f>
        <v>294286.6599999999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867862.1700000002</v>
      </c>
      <c r="E53" s="86">
        <f t="shared" si="18"/>
        <v>51082.23</v>
      </c>
      <c r="F53" s="86">
        <f t="shared" si="18"/>
        <v>733671.47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78373.97999999998</v>
      </c>
      <c r="K53" s="86">
        <f t="shared" si="18"/>
        <v>1708</v>
      </c>
      <c r="L53" s="86">
        <f t="shared" si="18"/>
        <v>57690.479999999996</v>
      </c>
      <c r="M53" s="86">
        <f t="shared" si="18"/>
        <v>376722.7099999999</v>
      </c>
      <c r="N53" s="86">
        <f t="shared" si="18"/>
        <v>0</v>
      </c>
      <c r="O53" s="86">
        <f t="shared" si="18"/>
        <v>368773.59</v>
      </c>
      <c r="P53" s="86">
        <f t="shared" si="18"/>
        <v>32444.72</v>
      </c>
      <c r="Q53" s="86">
        <f t="shared" si="18"/>
        <v>0</v>
      </c>
      <c r="R53" s="86">
        <f t="shared" si="18"/>
        <v>30408.21</v>
      </c>
      <c r="S53" s="86">
        <f t="shared" si="18"/>
        <v>9600</v>
      </c>
      <c r="T53" s="86">
        <f t="shared" si="18"/>
        <v>0</v>
      </c>
      <c r="U53" s="86">
        <f t="shared" si="18"/>
        <v>9500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1846.13</v>
      </c>
      <c r="Z53" s="86">
        <f t="shared" si="18"/>
        <v>0</v>
      </c>
      <c r="AA53" s="86">
        <f t="shared" si="18"/>
        <v>7783.87</v>
      </c>
      <c r="AB53" s="86">
        <f t="shared" si="18"/>
        <v>485647.91000000003</v>
      </c>
      <c r="AC53" s="86">
        <f t="shared" si="18"/>
        <v>14500</v>
      </c>
      <c r="AD53" s="86">
        <f t="shared" si="18"/>
        <v>403165.3</v>
      </c>
      <c r="AE53" s="86">
        <f t="shared" si="18"/>
        <v>234748.15000000002</v>
      </c>
      <c r="AF53" s="86">
        <f t="shared" si="18"/>
        <v>0</v>
      </c>
      <c r="AG53" s="86">
        <f t="shared" si="18"/>
        <v>223968.63999999998</v>
      </c>
      <c r="AH53" s="86">
        <f t="shared" si="18"/>
        <v>3400</v>
      </c>
      <c r="AI53" s="86">
        <f t="shared" si="18"/>
        <v>0</v>
      </c>
      <c r="AJ53" s="86">
        <f aca="true" t="shared" si="19" ref="AJ53:BT53">AJ20+AJ28+AJ35+AJ42+AJ46+AJ51</f>
        <v>5600</v>
      </c>
      <c r="AK53" s="86">
        <f t="shared" si="19"/>
        <v>167385.13</v>
      </c>
      <c r="AL53" s="86">
        <f t="shared" si="19"/>
        <v>0</v>
      </c>
      <c r="AM53" s="86">
        <f t="shared" si="19"/>
        <v>103272.57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66858.86000000002</v>
      </c>
      <c r="AR53" s="86">
        <f t="shared" si="19"/>
        <v>38954.43</v>
      </c>
      <c r="AS53" s="86">
        <f t="shared" si="19"/>
        <v>27051.28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90438.48000000001</v>
      </c>
      <c r="BM53" s="86">
        <f t="shared" si="19"/>
        <v>0</v>
      </c>
      <c r="BN53" s="86">
        <f t="shared" si="19"/>
        <v>90438.48000000001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312007.10000000003</v>
      </c>
      <c r="BS53" s="86">
        <f t="shared" si="19"/>
        <v>0</v>
      </c>
      <c r="BT53" s="86">
        <f t="shared" si="19"/>
        <v>294286.6599999999</v>
      </c>
      <c r="BU53" s="86">
        <f>BU8</f>
        <v>0</v>
      </c>
      <c r="BV53" s="102">
        <f>BV8+BV20+BV28+BV35+BV42+BV46+BV51</f>
        <v>2727335.3400000003</v>
      </c>
      <c r="BW53" s="87">
        <f>BW20+BW28+BW35+BW42+BW46+BW51</f>
        <v>106244.66</v>
      </c>
      <c r="BX53" s="87">
        <f>BX20+BX28+BX35+BX42+BX46+BX51</f>
        <v>2355610.55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628060.0099999994</v>
      </c>
      <c r="BW54" s="93"/>
      <c r="BX54" s="94">
        <f>IF((Spese_Rendiconto_2018!BX53-Entrate_Rendiconto_2018!E58)&lt;0,Entrate_Rendiconto_2018!E58-Spese_Rendiconto_2018!BX53,0)</f>
        <v>817915.9300000002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2019-10-17T07:28:12Z</dcterms:modified>
  <cp:category/>
  <cp:version/>
  <cp:contentType/>
  <cp:contentStatus/>
</cp:coreProperties>
</file>