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<sst xmlns="http://schemas.openxmlformats.org/spreadsheetml/2006/main" count="870" uniqueCount="149">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</sst>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130528.45</v>
      </c>
      <c r="E5" s="38"/>
    </row>
    <row r="6" spans="2:5" ht="15">
      <c r="B6" s="8"/>
      <c r="C6" s="5" t="s">
        <v>5</v>
      </c>
      <c r="D6" s="39">
        <v>55489.88</v>
      </c>
      <c r="E6" s="40"/>
    </row>
    <row r="7" spans="2:5" ht="15">
      <c r="B7" s="8"/>
      <c r="C7" s="5" t="s">
        <v>6</v>
      </c>
      <c r="D7" s="39">
        <v>97000</v>
      </c>
      <c r="E7" s="40"/>
    </row>
    <row r="8" spans="2:5" ht="15.75" thickBot="1">
      <c r="B8" s="9"/>
      <c r="C8" s="6" t="s">
        <v>7</v>
      </c>
      <c r="D8" s="41"/>
      <c r="E8" s="42">
        <v>475867.83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2126389.53</v>
      </c>
      <c r="E10" s="45">
        <v>2108068.04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451000</v>
      </c>
      <c r="E14" s="45">
        <v>440339.08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2577389.53</v>
      </c>
      <c r="E16" s="51">
        <f>E10+E11+E12+E13+E14+E15</f>
        <v>2548407.12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341842.04</v>
      </c>
      <c r="E18" s="45">
        <v>360147.42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341842.04</v>
      </c>
      <c r="E23" s="51">
        <f>E18+E19+E20+E21+E22</f>
        <v>360147.42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333523.36</v>
      </c>
      <c r="E25" s="45">
        <v>320041.48</v>
      </c>
    </row>
    <row r="26" spans="2:5" ht="15">
      <c r="B26" s="13">
        <v>30200</v>
      </c>
      <c r="C26" s="54" t="s">
        <v>28</v>
      </c>
      <c r="D26" s="39">
        <v>2392.91</v>
      </c>
      <c r="E26" s="45">
        <v>2428.41</v>
      </c>
    </row>
    <row r="27" spans="2:5" ht="15">
      <c r="B27" s="13">
        <v>30300</v>
      </c>
      <c r="C27" s="54" t="s">
        <v>29</v>
      </c>
      <c r="D27" s="39">
        <v>431.55</v>
      </c>
      <c r="E27" s="45">
        <v>431.55</v>
      </c>
    </row>
    <row r="28" spans="2:5" ht="15">
      <c r="B28" s="13">
        <v>30400</v>
      </c>
      <c r="C28" s="54" t="s">
        <v>30</v>
      </c>
      <c r="D28" s="49">
        <v>20010.3</v>
      </c>
      <c r="E28" s="45">
        <v>14510.3</v>
      </c>
    </row>
    <row r="29" spans="2:5" ht="15">
      <c r="B29" s="13">
        <v>30500</v>
      </c>
      <c r="C29" s="54" t="s">
        <v>31</v>
      </c>
      <c r="D29" s="59">
        <v>223100.66</v>
      </c>
      <c r="E29" s="50">
        <v>287004.49</v>
      </c>
    </row>
    <row r="30" spans="2:5" ht="15.75" thickBot="1">
      <c r="B30" s="16">
        <v>30000</v>
      </c>
      <c r="C30" s="15" t="s">
        <v>32</v>
      </c>
      <c r="D30" s="48">
        <f>D25+D26+D27+D28+D29</f>
        <v>579458.7799999999</v>
      </c>
      <c r="E30" s="51">
        <f>E25+E26+E27+E28+E29</f>
        <v>624416.23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235016.05</v>
      </c>
      <c r="E33" s="58">
        <v>15950</v>
      </c>
    </row>
    <row r="34" spans="2:5" ht="15">
      <c r="B34" s="13">
        <v>40300</v>
      </c>
      <c r="C34" s="54" t="s">
        <v>37</v>
      </c>
      <c r="D34" s="60">
        <v>36571.9</v>
      </c>
      <c r="E34" s="45">
        <v>122755.08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48580.25</v>
      </c>
      <c r="E36" s="50">
        <v>48580.25</v>
      </c>
    </row>
    <row r="37" spans="2:5" ht="15.75" thickBot="1">
      <c r="B37" s="16">
        <v>40000</v>
      </c>
      <c r="C37" s="15" t="s">
        <v>40</v>
      </c>
      <c r="D37" s="48">
        <f>D32+D33+D34+D35+D36</f>
        <v>320168.2</v>
      </c>
      <c r="E37" s="51">
        <f>E32+E33+E34+E35+E36</f>
        <v>187285.33000000002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88116.43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88116.43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466073.49</v>
      </c>
      <c r="E54" s="45">
        <v>466073.49</v>
      </c>
    </row>
    <row r="55" spans="2:5" ht="15">
      <c r="B55" s="13">
        <v>90200</v>
      </c>
      <c r="C55" s="54" t="s">
        <v>62</v>
      </c>
      <c r="D55" s="60">
        <v>63572.47</v>
      </c>
      <c r="E55" s="61">
        <v>59820.57</v>
      </c>
    </row>
    <row r="56" spans="2:5" ht="15.75" thickBot="1">
      <c r="B56" s="16">
        <v>90000</v>
      </c>
      <c r="C56" s="15" t="s">
        <v>63</v>
      </c>
      <c r="D56" s="48">
        <f>D54+D55</f>
        <v>529645.96</v>
      </c>
      <c r="E56" s="51">
        <f>E54+E55</f>
        <v>525894.0599999999</v>
      </c>
    </row>
    <row r="57" spans="2:5" ht="16.5" thickBot="1" thickTop="1">
      <c r="B57" s="110" t="s">
        <v>64</v>
      </c>
      <c r="C57" s="111"/>
      <c r="D57" s="52">
        <f>D16+D23+D30+D37+D43+D49+D52+D56</f>
        <v>4348504.51</v>
      </c>
      <c r="E57" s="55">
        <f>E16+E23+E30+E37+E43+E49+E52+E56</f>
        <v>4334266.59</v>
      </c>
    </row>
    <row r="58" spans="2:5" ht="16.5" thickBot="1" thickTop="1">
      <c r="B58" s="110" t="s">
        <v>65</v>
      </c>
      <c r="C58" s="111"/>
      <c r="D58" s="52">
        <f>D57+D5+D6+D7+D8</f>
        <v>4631522.84</v>
      </c>
      <c r="E58" s="55">
        <f>E57+E5+E6+E7+E8</f>
        <v>4810134.42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717871.69</v>
      </c>
      <c r="E10" s="88">
        <v>22921.58</v>
      </c>
      <c r="F10" s="89">
        <v>708832.68</v>
      </c>
      <c r="G10" s="87"/>
      <c r="H10" s="88"/>
      <c r="I10" s="89"/>
      <c r="J10" s="96">
        <v>102696.5</v>
      </c>
      <c r="K10" s="88">
        <v>1852.18</v>
      </c>
      <c r="L10" s="100">
        <v>102681.89</v>
      </c>
      <c r="M10" s="90">
        <v>56605.83</v>
      </c>
      <c r="N10" s="88">
        <v>1626.93</v>
      </c>
      <c r="O10" s="89">
        <v>56717.69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>
        <v>92161.99</v>
      </c>
      <c r="AL10" s="88">
        <v>2350.61</v>
      </c>
      <c r="AM10" s="89">
        <v>92206.74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969336.0099999999</v>
      </c>
      <c r="BW10" s="76">
        <f aca="true" t="shared" si="1" ref="BW10:BW19">E10+H10+K10+N10+Q10+T10+W10+Z10+AC10+AF10+AI10+AL10+AO10+AR10+AU10+AX10+BA10+BD10+BG10+BJ10+BM10+BP10+BS10</f>
        <v>28751.300000000003</v>
      </c>
      <c r="BX10" s="78">
        <f aca="true" t="shared" si="2" ref="BX10:BX19">F10+I10+L10+O10+R10+U10+X10+AA10+AD10+AG10+AJ10+AM10+AP10+AS10+AV10+AY10+BB10+BE10+BH10+BK10+BN10+BQ10+BT10</f>
        <v>960439</v>
      </c>
    </row>
    <row r="11" spans="2:76" ht="15">
      <c r="B11" s="13">
        <v>102</v>
      </c>
      <c r="C11" s="25" t="s">
        <v>92</v>
      </c>
      <c r="D11" s="87">
        <v>66618.85</v>
      </c>
      <c r="E11" s="88">
        <v>3023.58</v>
      </c>
      <c r="F11" s="89">
        <v>67715.55</v>
      </c>
      <c r="G11" s="87"/>
      <c r="H11" s="88"/>
      <c r="I11" s="89"/>
      <c r="J11" s="96">
        <v>6977.64</v>
      </c>
      <c r="K11" s="88">
        <v>779.36</v>
      </c>
      <c r="L11" s="100">
        <v>6977.64</v>
      </c>
      <c r="M11" s="90">
        <v>3728.26</v>
      </c>
      <c r="N11" s="88">
        <v>228.08</v>
      </c>
      <c r="O11" s="89">
        <v>3728.26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1847.95</v>
      </c>
      <c r="AL11" s="88">
        <v>23.69</v>
      </c>
      <c r="AM11" s="89">
        <v>1847.95</v>
      </c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79172.7</v>
      </c>
      <c r="BW11" s="76">
        <f t="shared" si="1"/>
        <v>4054.71</v>
      </c>
      <c r="BX11" s="78">
        <f t="shared" si="2"/>
        <v>80269.4</v>
      </c>
    </row>
    <row r="12" spans="2:76" ht="15">
      <c r="B12" s="13">
        <v>103</v>
      </c>
      <c r="C12" s="25" t="s">
        <v>93</v>
      </c>
      <c r="D12" s="87">
        <v>215892.44</v>
      </c>
      <c r="E12" s="88">
        <v>9314.12</v>
      </c>
      <c r="F12" s="89">
        <v>208232.92</v>
      </c>
      <c r="G12" s="87"/>
      <c r="H12" s="88"/>
      <c r="I12" s="89"/>
      <c r="J12" s="96">
        <v>5594.87</v>
      </c>
      <c r="K12" s="88">
        <v>180</v>
      </c>
      <c r="L12" s="100">
        <v>7603.94</v>
      </c>
      <c r="M12" s="90">
        <v>114617.92</v>
      </c>
      <c r="N12" s="88">
        <v>2872.8</v>
      </c>
      <c r="O12" s="89">
        <v>98352.95</v>
      </c>
      <c r="P12" s="90">
        <v>71328.3</v>
      </c>
      <c r="Q12" s="88">
        <v>0</v>
      </c>
      <c r="R12" s="89">
        <v>69781.28</v>
      </c>
      <c r="S12" s="90">
        <v>28506.71</v>
      </c>
      <c r="T12" s="88">
        <v>0</v>
      </c>
      <c r="U12" s="89">
        <v>30550.16</v>
      </c>
      <c r="V12" s="90">
        <v>3647.43</v>
      </c>
      <c r="W12" s="88">
        <v>0</v>
      </c>
      <c r="X12" s="89">
        <v>3626.42</v>
      </c>
      <c r="Y12" s="90">
        <v>49398.2</v>
      </c>
      <c r="Z12" s="88">
        <v>0</v>
      </c>
      <c r="AA12" s="89">
        <v>29226.82</v>
      </c>
      <c r="AB12" s="90">
        <v>616602.11</v>
      </c>
      <c r="AC12" s="88">
        <v>0</v>
      </c>
      <c r="AD12" s="89">
        <v>560977.86</v>
      </c>
      <c r="AE12" s="90">
        <v>282187.93</v>
      </c>
      <c r="AF12" s="88">
        <v>0</v>
      </c>
      <c r="AG12" s="89">
        <v>226871.78</v>
      </c>
      <c r="AH12" s="90"/>
      <c r="AI12" s="88"/>
      <c r="AJ12" s="89"/>
      <c r="AK12" s="90">
        <v>108730.37</v>
      </c>
      <c r="AL12" s="88">
        <v>0</v>
      </c>
      <c r="AM12" s="89">
        <v>113373.41</v>
      </c>
      <c r="AN12" s="90"/>
      <c r="AO12" s="88"/>
      <c r="AP12" s="89"/>
      <c r="AQ12" s="90">
        <v>14439.52</v>
      </c>
      <c r="AR12" s="88">
        <v>0</v>
      </c>
      <c r="AS12" s="89">
        <v>14176.44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1510945.7999999998</v>
      </c>
      <c r="BW12" s="76">
        <f t="shared" si="1"/>
        <v>12366.920000000002</v>
      </c>
      <c r="BX12" s="78">
        <f t="shared" si="2"/>
        <v>1362773.9799999997</v>
      </c>
    </row>
    <row r="13" spans="2:76" ht="15">
      <c r="B13" s="13">
        <v>104</v>
      </c>
      <c r="C13" s="25" t="s">
        <v>19</v>
      </c>
      <c r="D13" s="87">
        <v>11586.45</v>
      </c>
      <c r="E13" s="88">
        <v>2200</v>
      </c>
      <c r="F13" s="89">
        <v>10044.66</v>
      </c>
      <c r="G13" s="87"/>
      <c r="H13" s="88"/>
      <c r="I13" s="89"/>
      <c r="J13" s="96"/>
      <c r="K13" s="88"/>
      <c r="L13" s="100"/>
      <c r="M13" s="90">
        <v>25992.67</v>
      </c>
      <c r="N13" s="88">
        <v>0</v>
      </c>
      <c r="O13" s="89">
        <v>26499.54</v>
      </c>
      <c r="P13" s="90">
        <v>5017</v>
      </c>
      <c r="Q13" s="88">
        <v>0</v>
      </c>
      <c r="R13" s="89">
        <v>5017</v>
      </c>
      <c r="S13" s="90">
        <v>13688.04</v>
      </c>
      <c r="T13" s="88">
        <v>0</v>
      </c>
      <c r="U13" s="89">
        <v>13288.04</v>
      </c>
      <c r="V13" s="90">
        <v>12510</v>
      </c>
      <c r="W13" s="88">
        <v>0</v>
      </c>
      <c r="X13" s="89">
        <v>10660</v>
      </c>
      <c r="Y13" s="90"/>
      <c r="Z13" s="88"/>
      <c r="AA13" s="89"/>
      <c r="AB13" s="90">
        <v>3625</v>
      </c>
      <c r="AC13" s="88">
        <v>0</v>
      </c>
      <c r="AD13" s="89">
        <v>2979.48</v>
      </c>
      <c r="AE13" s="90">
        <v>6197.48</v>
      </c>
      <c r="AF13" s="88">
        <v>0</v>
      </c>
      <c r="AG13" s="89">
        <v>24789.92</v>
      </c>
      <c r="AH13" s="90"/>
      <c r="AI13" s="88"/>
      <c r="AJ13" s="89"/>
      <c r="AK13" s="90">
        <v>406880.28</v>
      </c>
      <c r="AL13" s="88">
        <v>0</v>
      </c>
      <c r="AM13" s="89">
        <v>399598.33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>
        <v>0</v>
      </c>
      <c r="AX13" s="88">
        <v>0</v>
      </c>
      <c r="AY13" s="100">
        <v>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485496.92000000004</v>
      </c>
      <c r="BW13" s="76">
        <f t="shared" si="1"/>
        <v>2200</v>
      </c>
      <c r="BX13" s="78">
        <f t="shared" si="2"/>
        <v>492876.97000000003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51157.7</v>
      </c>
      <c r="BM16" s="88">
        <v>0</v>
      </c>
      <c r="BN16" s="89">
        <v>51157.7</v>
      </c>
      <c r="BO16" s="90"/>
      <c r="BP16" s="88"/>
      <c r="BQ16" s="89"/>
      <c r="BR16" s="96"/>
      <c r="BS16" s="88"/>
      <c r="BT16" s="100"/>
      <c r="BU16" s="75"/>
      <c r="BV16" s="84">
        <f t="shared" si="0"/>
        <v>51157.7</v>
      </c>
      <c r="BW16" s="76">
        <f t="shared" si="1"/>
        <v>0</v>
      </c>
      <c r="BX16" s="78">
        <f t="shared" si="2"/>
        <v>51157.7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16885.96</v>
      </c>
      <c r="E18" s="88">
        <v>0</v>
      </c>
      <c r="F18" s="89">
        <v>17290.96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16885.96</v>
      </c>
      <c r="BW18" s="76">
        <f t="shared" si="1"/>
        <v>0</v>
      </c>
      <c r="BX18" s="78">
        <f t="shared" si="2"/>
        <v>17290.96</v>
      </c>
    </row>
    <row r="19" spans="2:76" ht="15">
      <c r="B19" s="13">
        <v>110</v>
      </c>
      <c r="C19" s="25" t="s">
        <v>98</v>
      </c>
      <c r="D19" s="87">
        <v>45652.51</v>
      </c>
      <c r="E19" s="88">
        <v>0</v>
      </c>
      <c r="F19" s="89">
        <v>45652.51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>
        <v>1832.22</v>
      </c>
      <c r="T19" s="88">
        <v>0</v>
      </c>
      <c r="U19" s="100">
        <v>1692.58</v>
      </c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>
        <v>8580</v>
      </c>
      <c r="AL19" s="88">
        <v>0</v>
      </c>
      <c r="AM19" s="100">
        <v>0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56064.73</v>
      </c>
      <c r="BW19" s="76">
        <f t="shared" si="1"/>
        <v>0</v>
      </c>
      <c r="BX19" s="78">
        <f t="shared" si="2"/>
        <v>47345.090000000004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1074507.9</v>
      </c>
      <c r="E20" s="77">
        <f t="shared" si="3"/>
        <v>37459.280000000006</v>
      </c>
      <c r="F20" s="78">
        <f t="shared" si="3"/>
        <v>1057769.28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115269.01</v>
      </c>
      <c r="K20" s="77">
        <f t="shared" si="3"/>
        <v>2811.54</v>
      </c>
      <c r="L20" s="76">
        <f t="shared" si="3"/>
        <v>117263.47</v>
      </c>
      <c r="M20" s="97">
        <f t="shared" si="3"/>
        <v>200944.68</v>
      </c>
      <c r="N20" s="77">
        <f t="shared" si="3"/>
        <v>4727.81</v>
      </c>
      <c r="O20" s="76">
        <f t="shared" si="3"/>
        <v>185298.44</v>
      </c>
      <c r="P20" s="97">
        <f t="shared" si="3"/>
        <v>76345.3</v>
      </c>
      <c r="Q20" s="77">
        <f t="shared" si="3"/>
        <v>0</v>
      </c>
      <c r="R20" s="76">
        <f t="shared" si="3"/>
        <v>74798.28</v>
      </c>
      <c r="S20" s="97">
        <f t="shared" si="3"/>
        <v>44026.97</v>
      </c>
      <c r="T20" s="77">
        <f t="shared" si="3"/>
        <v>0</v>
      </c>
      <c r="U20" s="76">
        <f t="shared" si="3"/>
        <v>45530.78</v>
      </c>
      <c r="V20" s="97">
        <f t="shared" si="3"/>
        <v>16157.43</v>
      </c>
      <c r="W20" s="77">
        <f t="shared" si="3"/>
        <v>0</v>
      </c>
      <c r="X20" s="76">
        <f t="shared" si="3"/>
        <v>14286.42</v>
      </c>
      <c r="Y20" s="97">
        <f t="shared" si="3"/>
        <v>49398.2</v>
      </c>
      <c r="Z20" s="77">
        <f t="shared" si="3"/>
        <v>0</v>
      </c>
      <c r="AA20" s="76">
        <f t="shared" si="3"/>
        <v>29226.82</v>
      </c>
      <c r="AB20" s="97">
        <f t="shared" si="3"/>
        <v>620227.11</v>
      </c>
      <c r="AC20" s="77">
        <f t="shared" si="3"/>
        <v>0</v>
      </c>
      <c r="AD20" s="76">
        <f t="shared" si="3"/>
        <v>563957.34</v>
      </c>
      <c r="AE20" s="97">
        <f t="shared" si="3"/>
        <v>288385.41</v>
      </c>
      <c r="AF20" s="77">
        <f t="shared" si="3"/>
        <v>0</v>
      </c>
      <c r="AG20" s="76">
        <f t="shared" si="3"/>
        <v>251661.7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618200.5900000001</v>
      </c>
      <c r="AL20" s="77">
        <f t="shared" si="3"/>
        <v>2374.3</v>
      </c>
      <c r="AM20" s="76">
        <f t="shared" si="3"/>
        <v>607026.43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14439.52</v>
      </c>
      <c r="AR20" s="77">
        <f t="shared" si="3"/>
        <v>0</v>
      </c>
      <c r="AS20" s="76">
        <f t="shared" si="3"/>
        <v>14176.44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51157.7</v>
      </c>
      <c r="BM20" s="77">
        <f t="shared" si="3"/>
        <v>0</v>
      </c>
      <c r="BN20" s="76">
        <f t="shared" si="3"/>
        <v>51157.7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3169059.82</v>
      </c>
      <c r="BW20" s="76">
        <f>BW10+BW11+BW12+BW13+BW14+BW15+BW16+BW17+BW18+BW19</f>
        <v>47372.93000000001</v>
      </c>
      <c r="BX20" s="94">
        <f>BX10+BX11+BX12+BX13+BX14+BX15+BX16+BX17+BX18+BX19</f>
        <v>3012153.1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163912.16</v>
      </c>
      <c r="E24" s="88">
        <v>0</v>
      </c>
      <c r="F24" s="89">
        <v>94368.1</v>
      </c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>
        <v>616.84</v>
      </c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0</v>
      </c>
      <c r="V24" s="96">
        <v>71460</v>
      </c>
      <c r="W24" s="88">
        <v>0</v>
      </c>
      <c r="X24" s="100">
        <v>0</v>
      </c>
      <c r="Y24" s="96">
        <v>111.26</v>
      </c>
      <c r="Z24" s="88">
        <v>0</v>
      </c>
      <c r="AA24" s="100">
        <v>57962.87</v>
      </c>
      <c r="AB24" s="96">
        <v>12822.58</v>
      </c>
      <c r="AC24" s="88">
        <v>0</v>
      </c>
      <c r="AD24" s="100">
        <v>14725.72</v>
      </c>
      <c r="AE24" s="96">
        <v>96058.23</v>
      </c>
      <c r="AF24" s="88">
        <v>40000</v>
      </c>
      <c r="AG24" s="100">
        <v>321536.7</v>
      </c>
      <c r="AH24" s="96"/>
      <c r="AI24" s="88"/>
      <c r="AJ24" s="100"/>
      <c r="AK24" s="96">
        <v>0</v>
      </c>
      <c r="AL24" s="88">
        <v>5000</v>
      </c>
      <c r="AM24" s="100">
        <v>2135.26</v>
      </c>
      <c r="AN24" s="96"/>
      <c r="AO24" s="88"/>
      <c r="AP24" s="100"/>
      <c r="AQ24" s="96">
        <v>49000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393364.23</v>
      </c>
      <c r="BW24" s="76">
        <f t="shared" si="4"/>
        <v>45000</v>
      </c>
      <c r="BX24" s="78">
        <f t="shared" si="4"/>
        <v>491345.49</v>
      </c>
    </row>
    <row r="25" spans="2:76" ht="15">
      <c r="B25" s="13">
        <v>203</v>
      </c>
      <c r="C25" s="25" t="s">
        <v>105</v>
      </c>
      <c r="D25" s="87">
        <v>701</v>
      </c>
      <c r="E25" s="88">
        <v>0</v>
      </c>
      <c r="F25" s="89">
        <v>701</v>
      </c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>
        <v>4860</v>
      </c>
      <c r="T25" s="88">
        <v>0</v>
      </c>
      <c r="U25" s="100">
        <v>2000</v>
      </c>
      <c r="V25" s="96">
        <v>543.2</v>
      </c>
      <c r="W25" s="88">
        <v>0</v>
      </c>
      <c r="X25" s="100">
        <v>0</v>
      </c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>
        <v>0</v>
      </c>
      <c r="AL25" s="88">
        <v>0</v>
      </c>
      <c r="AM25" s="100">
        <v>0</v>
      </c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6104.2</v>
      </c>
      <c r="BW25" s="76">
        <f t="shared" si="4"/>
        <v>0</v>
      </c>
      <c r="BX25" s="78">
        <f t="shared" si="4"/>
        <v>2701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>
        <v>0</v>
      </c>
      <c r="T26" s="88">
        <v>0</v>
      </c>
      <c r="U26" s="100">
        <v>5000</v>
      </c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5000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>
        <v>0</v>
      </c>
      <c r="G27" s="87"/>
      <c r="H27" s="88"/>
      <c r="I27" s="89"/>
      <c r="J27" s="96"/>
      <c r="K27" s="88"/>
      <c r="L27" s="100"/>
      <c r="M27" s="96">
        <v>12949.66</v>
      </c>
      <c r="N27" s="88">
        <v>0</v>
      </c>
      <c r="O27" s="100">
        <v>0</v>
      </c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>
        <v>0</v>
      </c>
      <c r="AI27" s="88">
        <v>0</v>
      </c>
      <c r="AJ27" s="100">
        <v>0</v>
      </c>
      <c r="AK27" s="96">
        <v>0</v>
      </c>
      <c r="AL27" s="88">
        <v>0</v>
      </c>
      <c r="AM27" s="100">
        <v>0</v>
      </c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12949.66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164613.16</v>
      </c>
      <c r="E28" s="77">
        <f t="shared" si="5"/>
        <v>0</v>
      </c>
      <c r="F28" s="78">
        <f t="shared" si="5"/>
        <v>95069.1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12949.66</v>
      </c>
      <c r="N28" s="77">
        <f t="shared" si="5"/>
        <v>0</v>
      </c>
      <c r="O28" s="76">
        <f t="shared" si="5"/>
        <v>616.84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4860</v>
      </c>
      <c r="T28" s="77">
        <f t="shared" si="5"/>
        <v>0</v>
      </c>
      <c r="U28" s="76">
        <f t="shared" si="5"/>
        <v>7000</v>
      </c>
      <c r="V28" s="97">
        <f t="shared" si="5"/>
        <v>72003.2</v>
      </c>
      <c r="W28" s="77">
        <f t="shared" si="5"/>
        <v>0</v>
      </c>
      <c r="X28" s="76">
        <f t="shared" si="5"/>
        <v>0</v>
      </c>
      <c r="Y28" s="97">
        <f t="shared" si="5"/>
        <v>111.26</v>
      </c>
      <c r="Z28" s="77">
        <f t="shared" si="5"/>
        <v>0</v>
      </c>
      <c r="AA28" s="76">
        <f t="shared" si="5"/>
        <v>57962.87</v>
      </c>
      <c r="AB28" s="97">
        <f t="shared" si="5"/>
        <v>12822.58</v>
      </c>
      <c r="AC28" s="77">
        <f t="shared" si="5"/>
        <v>0</v>
      </c>
      <c r="AD28" s="76">
        <f t="shared" si="5"/>
        <v>14725.72</v>
      </c>
      <c r="AE28" s="97">
        <f t="shared" si="5"/>
        <v>96058.23</v>
      </c>
      <c r="AF28" s="77">
        <f t="shared" si="5"/>
        <v>40000</v>
      </c>
      <c r="AG28" s="76">
        <f t="shared" si="5"/>
        <v>321536.7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5000</v>
      </c>
      <c r="AM28" s="76">
        <f t="shared" si="6"/>
        <v>2135.26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49000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412418.08999999997</v>
      </c>
      <c r="BW28" s="76">
        <f>BW23+BW24+BW25+BW26+BW27</f>
        <v>45000</v>
      </c>
      <c r="BX28" s="94">
        <f>BX23+BX24+BX25+BX26+BX27</f>
        <v>499046.49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98812.78</v>
      </c>
      <c r="BM40" s="88">
        <v>0</v>
      </c>
      <c r="BN40" s="100">
        <v>98812.78</v>
      </c>
      <c r="BO40" s="96"/>
      <c r="BP40" s="88"/>
      <c r="BQ40" s="100"/>
      <c r="BR40" s="96"/>
      <c r="BS40" s="88"/>
      <c r="BT40" s="100"/>
      <c r="BU40" s="75"/>
      <c r="BV40" s="84">
        <f t="shared" si="10"/>
        <v>98812.78</v>
      </c>
      <c r="BW40" s="76">
        <f t="shared" si="10"/>
        <v>0</v>
      </c>
      <c r="BX40" s="78">
        <f t="shared" si="10"/>
        <v>98812.78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98812.78</v>
      </c>
      <c r="BM42" s="77">
        <f t="shared" si="12"/>
        <v>0</v>
      </c>
      <c r="BN42" s="76">
        <f t="shared" si="12"/>
        <v>98812.78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98812.78</v>
      </c>
      <c r="BW42" s="76">
        <f>BW38+BW39+BW40+BW41</f>
        <v>0</v>
      </c>
      <c r="BX42" s="94">
        <f>BX38+BX39+BX40+BX41</f>
        <v>98812.78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466073.49</v>
      </c>
      <c r="BS49" s="88">
        <v>0</v>
      </c>
      <c r="BT49" s="100">
        <v>470636.46</v>
      </c>
      <c r="BU49" s="75"/>
      <c r="BV49" s="84">
        <f aca="true" t="shared" si="15" ref="BV49:BX50">D49+G49+J49+M49+P49+S49+V49+Y49+AB49+AE49+AH49+AK49+AN49+AQ49+AT49+AW49+AZ49+BC49+BF49+BI49+BL49+BO49+BR49</f>
        <v>466073.49</v>
      </c>
      <c r="BW49" s="76">
        <f t="shared" si="15"/>
        <v>0</v>
      </c>
      <c r="BX49" s="78">
        <f t="shared" si="15"/>
        <v>470636.46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63572.47</v>
      </c>
      <c r="BS50" s="88">
        <v>0</v>
      </c>
      <c r="BT50" s="100">
        <v>83941.35</v>
      </c>
      <c r="BU50" s="75"/>
      <c r="BV50" s="84">
        <f t="shared" si="15"/>
        <v>63572.47</v>
      </c>
      <c r="BW50" s="76">
        <f t="shared" si="15"/>
        <v>0</v>
      </c>
      <c r="BX50" s="78">
        <f t="shared" si="15"/>
        <v>83941.35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529645.96</v>
      </c>
      <c r="BS51" s="77">
        <f>BS49+BS50</f>
        <v>0</v>
      </c>
      <c r="BT51" s="76">
        <f>BT49+BT50</f>
        <v>554577.81</v>
      </c>
      <c r="BU51" s="84"/>
      <c r="BV51" s="84">
        <f>BV49+BV50</f>
        <v>529645.96</v>
      </c>
      <c r="BW51" s="76">
        <f>BW49+BW50</f>
        <v>0</v>
      </c>
      <c r="BX51" s="94">
        <f>BX49+BX50</f>
        <v>554577.81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1239121.0599999998</v>
      </c>
      <c r="E53" s="85">
        <f t="shared" si="18"/>
        <v>37459.280000000006</v>
      </c>
      <c r="F53" s="85">
        <f t="shared" si="18"/>
        <v>1152838.3800000001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115269.01</v>
      </c>
      <c r="K53" s="85">
        <f t="shared" si="18"/>
        <v>2811.54</v>
      </c>
      <c r="L53" s="85">
        <f t="shared" si="18"/>
        <v>117263.47</v>
      </c>
      <c r="M53" s="85">
        <f t="shared" si="18"/>
        <v>213894.34</v>
      </c>
      <c r="N53" s="85">
        <f t="shared" si="18"/>
        <v>4727.81</v>
      </c>
      <c r="O53" s="85">
        <f t="shared" si="18"/>
        <v>185915.28</v>
      </c>
      <c r="P53" s="85">
        <f t="shared" si="18"/>
        <v>76345.3</v>
      </c>
      <c r="Q53" s="85">
        <f t="shared" si="18"/>
        <v>0</v>
      </c>
      <c r="R53" s="85">
        <f t="shared" si="18"/>
        <v>74798.28</v>
      </c>
      <c r="S53" s="85">
        <f t="shared" si="18"/>
        <v>48886.97</v>
      </c>
      <c r="T53" s="85">
        <f t="shared" si="18"/>
        <v>0</v>
      </c>
      <c r="U53" s="85">
        <f t="shared" si="18"/>
        <v>52530.78</v>
      </c>
      <c r="V53" s="85">
        <f t="shared" si="18"/>
        <v>88160.63</v>
      </c>
      <c r="W53" s="85">
        <f t="shared" si="18"/>
        <v>0</v>
      </c>
      <c r="X53" s="85">
        <f t="shared" si="18"/>
        <v>14286.42</v>
      </c>
      <c r="Y53" s="85">
        <f t="shared" si="18"/>
        <v>49509.46</v>
      </c>
      <c r="Z53" s="85">
        <f t="shared" si="18"/>
        <v>0</v>
      </c>
      <c r="AA53" s="85">
        <f t="shared" si="18"/>
        <v>87189.69</v>
      </c>
      <c r="AB53" s="85">
        <f t="shared" si="18"/>
        <v>633049.69</v>
      </c>
      <c r="AC53" s="85">
        <f t="shared" si="18"/>
        <v>0</v>
      </c>
      <c r="AD53" s="85">
        <f t="shared" si="18"/>
        <v>578683.0599999999</v>
      </c>
      <c r="AE53" s="85">
        <f t="shared" si="18"/>
        <v>384443.63999999996</v>
      </c>
      <c r="AF53" s="85">
        <f t="shared" si="18"/>
        <v>40000</v>
      </c>
      <c r="AG53" s="85">
        <f t="shared" si="18"/>
        <v>573198.4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618200.5900000001</v>
      </c>
      <c r="AL53" s="85">
        <f t="shared" si="19"/>
        <v>7374.3</v>
      </c>
      <c r="AM53" s="85">
        <f t="shared" si="19"/>
        <v>609161.6900000001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63439.520000000004</v>
      </c>
      <c r="AR53" s="85">
        <f t="shared" si="19"/>
        <v>0</v>
      </c>
      <c r="AS53" s="85">
        <f t="shared" si="19"/>
        <v>14176.44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149970.47999999998</v>
      </c>
      <c r="BM53" s="85">
        <f t="shared" si="19"/>
        <v>0</v>
      </c>
      <c r="BN53" s="85">
        <f t="shared" si="19"/>
        <v>149970.47999999998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529645.96</v>
      </c>
      <c r="BS53" s="85">
        <f t="shared" si="19"/>
        <v>0</v>
      </c>
      <c r="BT53" s="85">
        <f t="shared" si="19"/>
        <v>554577.81</v>
      </c>
      <c r="BU53" s="85">
        <f>BU8</f>
        <v>0</v>
      </c>
      <c r="BV53" s="101">
        <f>BV8+BV20+BV28+BV35+BV42+BV46+BV51</f>
        <v>4209936.649999999</v>
      </c>
      <c r="BW53" s="86">
        <f>BW20+BW28+BW35+BW42+BW46+BW51</f>
        <v>92372.93000000001</v>
      </c>
      <c r="BX53" s="86">
        <f>BX20+BX28+BX35+BX42+BX46+BX51</f>
        <v>4164590.1799999997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329213.2600000004</v>
      </c>
      <c r="BW54" s="92"/>
      <c r="BX54" s="93">
        <f>IF((Spese_Rendiconto_2016!BX53-Entrate_Rendiconto_2016!E58)&lt;0,Entrate_Rendiconto_2016!E58-Spese_Rendiconto_2016!BX53,0)</f>
        <v>645544.2400000002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2017-05-23T09:56:19Z</dcterms:modified>
  <cp:category/>
  <cp:version/>
  <cp:contentType/>
  <cp:contentStatus/>
</cp:coreProperties>
</file>