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<sst xmlns="http://schemas.openxmlformats.org/spreadsheetml/2006/main" count="870" uniqueCount="151">
  <si>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</si>
  <si>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</si>
  <si>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</si>
  <si>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</si>
  <si>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</si>
  <si>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</si>
  <si>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</si>
  <si>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</si>
  <si>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</si>
  <si>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</si>
  <si>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</si>
  <si>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</si>
  <si>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</si>
  <si>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</si>
  <si>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</si>
  <si>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</si>
  <si>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</si>
  <si>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</si>
  <si>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</si>
  <si>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</si>
  <si>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</si>
  <si>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</si>
  <si>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</si>
  <si>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</si>
  <si>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</si>
  <si>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</si>
  <si>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</si>
  <si>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</si>
  <si>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</si>
  <si>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</si>
  <si>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</si>
  <si>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</si>
  <si>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</si>
  <si>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</si>
  <si>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</si>
  <si>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</si>
  <si>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</si>
  <si>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</si>
  <si>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</si>
  <si>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</si>
  <si>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</si>
  <si>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</si>
  <si>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</si>
  <si>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</si>
  <si>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</si>
  <si>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</si>
  <si>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</si>
  <si>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</si>
  <si>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</si>
  <si>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</si>
  <si>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</si>
  <si>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</si>
  <si>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</si>
  <si>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</si>
  <si>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</si>
  <si>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</si>
  <si>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</si>
  <si>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</si>
  <si>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</si>
  <si>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</si>
  <si>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</si>
  <si>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</si>
  <si>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</si>
  <si>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</si>
  <si>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</si>
  <si>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</si>
  <si>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</si>
  <si>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</si>
  <si>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</si>
  <si>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</si>
  <si>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</si>
  <si>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</si>
  <si>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</si>
  <si>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</si>
  <si>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</si>
  <si>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</si>
  <si>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</si>
  <si>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</si>
  <si>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</si>
  <si>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</si>
  <si>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</si>
  <si>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</si>
  <si>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</si>
  <si>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</si>
  <si>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</si>
  <si>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</si>
  <si>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</si>
  <si>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</si>
  <si>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</si>
  <si>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</si>
  <si>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</si>
  <si>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</si>
  <si>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</si>
  <si>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</si>
  <si>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</si>
  <si>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</si>
  <si>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</si>
  <si>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</si>
  <si>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</si>
  <si>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</si>
  <si>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</si>
  <si>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</si>
  <si>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</si>
  <si>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</si>
  <si>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</si>
  <si>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</si>
  <si>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</si>
  <si>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</si>
  <si>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</si>
  <si>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</si>
  <si>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</si>
  <si>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</si>
  <si>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</si>
  <si>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</si>
  <si>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</si>
  <si>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</si>
  <si>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</si>
  <si>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</si>
  <si>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</si>
  <si>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</si>
  <si>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</si>
  <si>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</si>
  <si>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</si>
  <si>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</si>
  <si>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</si>
  <si>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</si>
  <si>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</si>
  <si>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</si>
  <si>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</si>
  <si>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</si>
  <si>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</si>
  <si>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</si>
  <si>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</si>
  <si>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</si>
  <si>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</si>
  <si>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</si>
  <si>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</si>
  <si>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</si>
  <si>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</si>
  <si>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</si>
  <si>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</si>
  <si>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</si>
  <si>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2025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</si>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</sst>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1498478.37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1118602</v>
      </c>
      <c r="E10" s="45">
        <v>1202062.8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1770</v>
      </c>
      <c r="E13" s="45">
        <v>1770</v>
      </c>
    </row>
    <row r="14" spans="2:5" ht="15">
      <c r="B14" s="13">
        <v>10301</v>
      </c>
      <c r="C14" s="54" t="s">
        <v>11</v>
      </c>
      <c r="D14" s="39">
        <v>130000</v>
      </c>
      <c r="E14" s="45">
        <v>130000</v>
      </c>
    </row>
    <row r="15" spans="2:5" ht="15">
      <c r="B15" s="14">
        <v>10302</v>
      </c>
      <c r="C15" s="11" t="s">
        <v>12</v>
      </c>
      <c r="D15" s="46">
        <v>0</v>
      </c>
      <c r="E15" s="47">
        <v>0</v>
      </c>
    </row>
    <row r="16" spans="2:5" ht="15.75" thickBot="1">
      <c r="B16" s="17">
        <v>10000</v>
      </c>
      <c r="C16" s="15" t="s">
        <v>17</v>
      </c>
      <c r="D16" s="48">
        <f>D10+D11+D12+D13+D14+D15</f>
        <v>1250372</v>
      </c>
      <c r="E16" s="51">
        <f>E10+E11+E12+E13+E14+E15</f>
        <v>1333832.8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319608</v>
      </c>
      <c r="E18" s="45">
        <v>339333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15000</v>
      </c>
      <c r="E20" s="59">
        <v>27000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334608</v>
      </c>
      <c r="E23" s="51">
        <f>E18+E19+E20+E21+E22</f>
        <v>366333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111500</v>
      </c>
      <c r="E25" s="45">
        <v>117879</v>
      </c>
    </row>
    <row r="26" spans="2:5" ht="15">
      <c r="B26" s="13">
        <v>30200</v>
      </c>
      <c r="C26" s="54" t="s">
        <v>28</v>
      </c>
      <c r="D26" s="39">
        <v>5000</v>
      </c>
      <c r="E26" s="45">
        <v>5000</v>
      </c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43000</v>
      </c>
      <c r="E29" s="50">
        <v>47894.280000000006</v>
      </c>
    </row>
    <row r="30" spans="2:5" ht="15.75" thickBot="1">
      <c r="B30" s="16">
        <v>30000</v>
      </c>
      <c r="C30" s="15" t="s">
        <v>32</v>
      </c>
      <c r="D30" s="48">
        <f>D25+D26+D27+D28+D29</f>
        <v>160000</v>
      </c>
      <c r="E30" s="51">
        <f>E25+E26+E27+E28+E29</f>
        <v>171273.28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30000</v>
      </c>
      <c r="E33" s="59">
        <v>1124220.6099999999</v>
      </c>
    </row>
    <row r="34" spans="2:5" ht="15">
      <c r="B34" s="13">
        <v>40300</v>
      </c>
      <c r="C34" s="54" t="s">
        <v>37</v>
      </c>
      <c r="D34" s="61">
        <v>430000</v>
      </c>
      <c r="E34" s="45">
        <v>879251.13</v>
      </c>
    </row>
    <row r="35" spans="2:5" ht="15">
      <c r="B35" s="13">
        <v>40400</v>
      </c>
      <c r="C35" s="54" t="s">
        <v>38</v>
      </c>
      <c r="D35" s="39">
        <v>120000</v>
      </c>
      <c r="E35" s="45">
        <v>132034.85</v>
      </c>
    </row>
    <row r="36" spans="2:5" ht="15">
      <c r="B36" s="13">
        <v>40500</v>
      </c>
      <c r="C36" s="54" t="s">
        <v>39</v>
      </c>
      <c r="D36" s="49">
        <v>2247500</v>
      </c>
      <c r="E36" s="50">
        <v>2619075.92</v>
      </c>
    </row>
    <row r="37" spans="2:5" ht="15.75" thickBot="1">
      <c r="B37" s="16">
        <v>40000</v>
      </c>
      <c r="C37" s="15" t="s">
        <v>40</v>
      </c>
      <c r="D37" s="48">
        <f>D32+D33+D34+D35+D36</f>
        <v>2827500</v>
      </c>
      <c r="E37" s="51">
        <f>E32+E33+E34+E35+E36</f>
        <v>4754582.51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77000</v>
      </c>
      <c r="E51" s="62">
        <v>77000</v>
      </c>
    </row>
    <row r="52" spans="2:5" ht="15.75" thickBot="1">
      <c r="B52" s="16">
        <v>70000</v>
      </c>
      <c r="C52" s="15" t="s">
        <v>58</v>
      </c>
      <c r="D52" s="48">
        <f>D51</f>
        <v>77000</v>
      </c>
      <c r="E52" s="51">
        <f>E51</f>
        <v>77000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410248</v>
      </c>
      <c r="E54" s="45">
        <v>425571.89</v>
      </c>
    </row>
    <row r="55" spans="2:5" ht="15">
      <c r="B55" s="13">
        <v>90200</v>
      </c>
      <c r="C55" s="54" t="s">
        <v>62</v>
      </c>
      <c r="D55" s="61">
        <v>300000</v>
      </c>
      <c r="E55" s="62">
        <v>300000</v>
      </c>
    </row>
    <row r="56" spans="2:5" ht="15.75" thickBot="1">
      <c r="B56" s="16">
        <v>90000</v>
      </c>
      <c r="C56" s="15" t="s">
        <v>63</v>
      </c>
      <c r="D56" s="48">
        <f>D54+D55</f>
        <v>710248</v>
      </c>
      <c r="E56" s="51">
        <f>E54+E55</f>
        <v>725571.89</v>
      </c>
    </row>
    <row r="57" spans="2:5" ht="16.5" thickBot="1" thickTop="1">
      <c r="B57" s="109" t="s">
        <v>64</v>
      </c>
      <c r="C57" s="110"/>
      <c r="D57" s="52">
        <f>D16+D23+D30+D37+D43+D49+D52+D56</f>
        <v>5359728</v>
      </c>
      <c r="E57" s="55">
        <f>E16+E23+E30+E37+E43+E49+E52+E56</f>
        <v>7428593.4799999995</v>
      </c>
    </row>
    <row r="58" spans="2:5" ht="16.5" thickBot="1" thickTop="1">
      <c r="B58" s="109" t="s">
        <v>65</v>
      </c>
      <c r="C58" s="110"/>
      <c r="D58" s="52">
        <f>D57+D5+D6+D7+D8</f>
        <v>5359728</v>
      </c>
      <c r="E58" s="55">
        <f>E57+E5+E6+E7+E8</f>
        <v>8927071.85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1121974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1770</v>
      </c>
      <c r="E13" s="45"/>
    </row>
    <row r="14" spans="2:5" ht="15">
      <c r="B14" s="13">
        <v>10301</v>
      </c>
      <c r="C14" s="54" t="s">
        <v>11</v>
      </c>
      <c r="D14" s="39">
        <v>130000</v>
      </c>
      <c r="E14" s="45"/>
    </row>
    <row r="15" spans="2:5" ht="15">
      <c r="B15" s="14">
        <v>10302</v>
      </c>
      <c r="C15" s="11" t="s">
        <v>12</v>
      </c>
      <c r="D15" s="46">
        <v>0</v>
      </c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1253744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256131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15000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271131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111500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160000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50000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900000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950000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77000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77000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410248</v>
      </c>
      <c r="E54" s="45"/>
    </row>
    <row r="55" spans="2:5" ht="15">
      <c r="B55" s="13">
        <v>90200</v>
      </c>
      <c r="C55" s="54" t="s">
        <v>62</v>
      </c>
      <c r="D55" s="61">
        <v>300000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710248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3422123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3422123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1143243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1770</v>
      </c>
      <c r="E13" s="45"/>
    </row>
    <row r="14" spans="2:5" ht="15">
      <c r="B14" s="13">
        <v>10301</v>
      </c>
      <c r="C14" s="54" t="s">
        <v>11</v>
      </c>
      <c r="D14" s="39">
        <v>130000</v>
      </c>
      <c r="E14" s="45"/>
    </row>
    <row r="15" spans="2:5" ht="15">
      <c r="B15" s="14">
        <v>10302</v>
      </c>
      <c r="C15" s="11" t="s">
        <v>12</v>
      </c>
      <c r="D15" s="46">
        <v>0</v>
      </c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1275013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256131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15000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271131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111500</v>
      </c>
      <c r="E25" s="45"/>
    </row>
    <row r="26" spans="2:5" ht="15">
      <c r="B26" s="13">
        <v>30200</v>
      </c>
      <c r="C26" s="54" t="s">
        <v>28</v>
      </c>
      <c r="D26" s="39">
        <v>5000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43000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160000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50000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77000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77000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410248</v>
      </c>
      <c r="E54" s="45"/>
    </row>
    <row r="55" spans="2:5" ht="15">
      <c r="B55" s="13">
        <v>90200</v>
      </c>
      <c r="C55" s="54" t="s">
        <v>62</v>
      </c>
      <c r="D55" s="61">
        <v>300000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710248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2543392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2543392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355063.2</v>
      </c>
      <c r="E10" s="89">
        <v>0</v>
      </c>
      <c r="F10" s="90">
        <v>393512.54</v>
      </c>
      <c r="G10" s="88"/>
      <c r="H10" s="89"/>
      <c r="I10" s="90"/>
      <c r="J10" s="97">
        <v>1800</v>
      </c>
      <c r="K10" s="89">
        <v>0</v>
      </c>
      <c r="L10" s="101">
        <v>1800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5000</v>
      </c>
      <c r="Z10" s="89">
        <v>0</v>
      </c>
      <c r="AA10" s="90">
        <v>20436.21</v>
      </c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361863.2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415748.75</v>
      </c>
    </row>
    <row r="11" spans="2:76" ht="15">
      <c r="B11" s="13">
        <v>102</v>
      </c>
      <c r="C11" s="25" t="s">
        <v>92</v>
      </c>
      <c r="D11" s="88">
        <v>21600</v>
      </c>
      <c r="E11" s="89">
        <v>0</v>
      </c>
      <c r="F11" s="90">
        <v>21600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21600</v>
      </c>
      <c r="BW11" s="77">
        <f t="shared" si="1"/>
        <v>0</v>
      </c>
      <c r="BX11" s="79">
        <f t="shared" si="2"/>
        <v>21600</v>
      </c>
    </row>
    <row r="12" spans="2:76" ht="15">
      <c r="B12" s="13">
        <v>103</v>
      </c>
      <c r="C12" s="25" t="s">
        <v>93</v>
      </c>
      <c r="D12" s="88">
        <v>191600</v>
      </c>
      <c r="E12" s="89">
        <v>0</v>
      </c>
      <c r="F12" s="90">
        <v>277388.65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32000</v>
      </c>
      <c r="N12" s="89">
        <v>0</v>
      </c>
      <c r="O12" s="90">
        <v>32413.77</v>
      </c>
      <c r="P12" s="91">
        <v>1557</v>
      </c>
      <c r="Q12" s="89">
        <v>0</v>
      </c>
      <c r="R12" s="90">
        <v>2805.1</v>
      </c>
      <c r="S12" s="91">
        <v>6000</v>
      </c>
      <c r="T12" s="89">
        <v>0</v>
      </c>
      <c r="U12" s="90">
        <v>9762.97</v>
      </c>
      <c r="V12" s="91"/>
      <c r="W12" s="89"/>
      <c r="X12" s="90"/>
      <c r="Y12" s="91">
        <v>246000</v>
      </c>
      <c r="Z12" s="89">
        <v>0</v>
      </c>
      <c r="AA12" s="90">
        <v>424715.41</v>
      </c>
      <c r="AB12" s="91">
        <v>429102</v>
      </c>
      <c r="AC12" s="89">
        <v>0</v>
      </c>
      <c r="AD12" s="90">
        <v>518536.71</v>
      </c>
      <c r="AE12" s="91"/>
      <c r="AF12" s="89"/>
      <c r="AG12" s="90"/>
      <c r="AH12" s="91">
        <v>0</v>
      </c>
      <c r="AI12" s="89">
        <v>0</v>
      </c>
      <c r="AJ12" s="90">
        <v>0</v>
      </c>
      <c r="AK12" s="91">
        <v>2000</v>
      </c>
      <c r="AL12" s="89">
        <v>0</v>
      </c>
      <c r="AM12" s="90">
        <v>22403.96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>
        <v>0</v>
      </c>
      <c r="AU12" s="89">
        <v>0</v>
      </c>
      <c r="AV12" s="90">
        <v>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908259</v>
      </c>
      <c r="BW12" s="77">
        <f t="shared" si="1"/>
        <v>0</v>
      </c>
      <c r="BX12" s="79">
        <f t="shared" si="2"/>
        <v>1288026.5699999998</v>
      </c>
    </row>
    <row r="13" spans="2:76" ht="15">
      <c r="B13" s="13">
        <v>104</v>
      </c>
      <c r="C13" s="25" t="s">
        <v>19</v>
      </c>
      <c r="D13" s="88">
        <v>1000</v>
      </c>
      <c r="E13" s="89">
        <v>0</v>
      </c>
      <c r="F13" s="90">
        <v>1000</v>
      </c>
      <c r="G13" s="88"/>
      <c r="H13" s="89"/>
      <c r="I13" s="90"/>
      <c r="J13" s="97">
        <v>27000</v>
      </c>
      <c r="K13" s="89">
        <v>0</v>
      </c>
      <c r="L13" s="101">
        <v>32940</v>
      </c>
      <c r="M13" s="91">
        <v>0</v>
      </c>
      <c r="N13" s="89">
        <v>0</v>
      </c>
      <c r="O13" s="90">
        <v>0</v>
      </c>
      <c r="P13" s="91"/>
      <c r="Q13" s="89"/>
      <c r="R13" s="90"/>
      <c r="S13" s="91">
        <v>4000</v>
      </c>
      <c r="T13" s="89">
        <v>0</v>
      </c>
      <c r="U13" s="90">
        <v>8841.4</v>
      </c>
      <c r="V13" s="91"/>
      <c r="W13" s="89"/>
      <c r="X13" s="90"/>
      <c r="Y13" s="91">
        <v>32000</v>
      </c>
      <c r="Z13" s="89">
        <v>0</v>
      </c>
      <c r="AA13" s="90">
        <v>64000</v>
      </c>
      <c r="AB13" s="91">
        <v>0</v>
      </c>
      <c r="AC13" s="89">
        <v>0</v>
      </c>
      <c r="AD13" s="90">
        <v>0</v>
      </c>
      <c r="AE13" s="91"/>
      <c r="AF13" s="89"/>
      <c r="AG13" s="90"/>
      <c r="AH13" s="91"/>
      <c r="AI13" s="89"/>
      <c r="AJ13" s="90"/>
      <c r="AK13" s="91">
        <v>76150</v>
      </c>
      <c r="AL13" s="89">
        <v>0</v>
      </c>
      <c r="AM13" s="90">
        <v>83397.66</v>
      </c>
      <c r="AN13" s="91"/>
      <c r="AO13" s="89"/>
      <c r="AP13" s="90"/>
      <c r="AQ13" s="91">
        <v>6000</v>
      </c>
      <c r="AR13" s="89">
        <v>0</v>
      </c>
      <c r="AS13" s="90">
        <v>6000</v>
      </c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>
        <v>0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146150</v>
      </c>
      <c r="BW13" s="77">
        <f t="shared" si="1"/>
        <v>0</v>
      </c>
      <c r="BX13" s="79">
        <f t="shared" si="2"/>
        <v>196179.06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>
        <v>0</v>
      </c>
      <c r="P16" s="97"/>
      <c r="Q16" s="89"/>
      <c r="R16" s="101"/>
      <c r="S16" s="91">
        <v>1300</v>
      </c>
      <c r="T16" s="89">
        <v>0</v>
      </c>
      <c r="U16" s="90">
        <v>1443.89</v>
      </c>
      <c r="V16" s="91"/>
      <c r="W16" s="89"/>
      <c r="X16" s="90"/>
      <c r="Y16" s="97">
        <v>0</v>
      </c>
      <c r="Z16" s="89">
        <v>0</v>
      </c>
      <c r="AA16" s="101">
        <v>0</v>
      </c>
      <c r="AB16" s="91">
        <v>0</v>
      </c>
      <c r="AC16" s="89">
        <v>0</v>
      </c>
      <c r="AD16" s="90">
        <v>0</v>
      </c>
      <c r="AE16" s="97">
        <v>0</v>
      </c>
      <c r="AF16" s="89">
        <v>0</v>
      </c>
      <c r="AG16" s="101">
        <v>0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40500</v>
      </c>
      <c r="BM16" s="89">
        <v>0</v>
      </c>
      <c r="BN16" s="90">
        <v>40500</v>
      </c>
      <c r="BO16" s="91"/>
      <c r="BP16" s="89"/>
      <c r="BQ16" s="90"/>
      <c r="BR16" s="97"/>
      <c r="BS16" s="89"/>
      <c r="BT16" s="101"/>
      <c r="BU16" s="76"/>
      <c r="BV16" s="85">
        <f t="shared" si="0"/>
        <v>41800</v>
      </c>
      <c r="BW16" s="77">
        <f t="shared" si="1"/>
        <v>0</v>
      </c>
      <c r="BX16" s="79">
        <f t="shared" si="2"/>
        <v>41943.89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>
        <v>4000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1"/>
        <v>0</v>
      </c>
      <c r="BX18" s="79">
        <f t="shared" si="2"/>
        <v>4000</v>
      </c>
    </row>
    <row r="19" spans="2:76" ht="15">
      <c r="B19" s="13">
        <v>110</v>
      </c>
      <c r="C19" s="25" t="s">
        <v>98</v>
      </c>
      <c r="D19" s="88">
        <v>31840.79</v>
      </c>
      <c r="E19" s="89">
        <v>0</v>
      </c>
      <c r="F19" s="90">
        <v>32121.1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139467.01</v>
      </c>
      <c r="BJ19" s="89">
        <v>0</v>
      </c>
      <c r="BK19" s="101">
        <v>33175.18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171307.80000000002</v>
      </c>
      <c r="BW19" s="77">
        <f t="shared" si="1"/>
        <v>0</v>
      </c>
      <c r="BX19" s="79">
        <f t="shared" si="2"/>
        <v>65296.28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605103.99</v>
      </c>
      <c r="E20" s="78">
        <f t="shared" si="3"/>
        <v>0</v>
      </c>
      <c r="F20" s="79">
        <f t="shared" si="3"/>
        <v>729622.2899999999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28800</v>
      </c>
      <c r="K20" s="78">
        <f t="shared" si="3"/>
        <v>0</v>
      </c>
      <c r="L20" s="77">
        <f t="shared" si="3"/>
        <v>34740</v>
      </c>
      <c r="M20" s="98">
        <f t="shared" si="3"/>
        <v>32000</v>
      </c>
      <c r="N20" s="78">
        <f t="shared" si="3"/>
        <v>0</v>
      </c>
      <c r="O20" s="77">
        <f t="shared" si="3"/>
        <v>32413.77</v>
      </c>
      <c r="P20" s="98">
        <f t="shared" si="3"/>
        <v>1557</v>
      </c>
      <c r="Q20" s="78">
        <f t="shared" si="3"/>
        <v>0</v>
      </c>
      <c r="R20" s="77">
        <f t="shared" si="3"/>
        <v>2805.1</v>
      </c>
      <c r="S20" s="98">
        <f t="shared" si="3"/>
        <v>11300</v>
      </c>
      <c r="T20" s="78">
        <f t="shared" si="3"/>
        <v>0</v>
      </c>
      <c r="U20" s="77">
        <f t="shared" si="3"/>
        <v>20048.26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283000</v>
      </c>
      <c r="Z20" s="78">
        <f t="shared" si="3"/>
        <v>0</v>
      </c>
      <c r="AA20" s="77">
        <f t="shared" si="3"/>
        <v>509151.62</v>
      </c>
      <c r="AB20" s="98">
        <f t="shared" si="3"/>
        <v>429102</v>
      </c>
      <c r="AC20" s="78">
        <f t="shared" si="3"/>
        <v>0</v>
      </c>
      <c r="AD20" s="77">
        <f t="shared" si="3"/>
        <v>518536.70999999996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78150</v>
      </c>
      <c r="AL20" s="78">
        <f t="shared" si="3"/>
        <v>0</v>
      </c>
      <c r="AM20" s="77">
        <f t="shared" si="3"/>
        <v>105801.62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6000</v>
      </c>
      <c r="AR20" s="78">
        <f t="shared" si="3"/>
        <v>0</v>
      </c>
      <c r="AS20" s="77">
        <f t="shared" si="3"/>
        <v>6000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139467.01</v>
      </c>
      <c r="BJ20" s="78">
        <f t="shared" si="3"/>
        <v>0</v>
      </c>
      <c r="BK20" s="77">
        <f t="shared" si="3"/>
        <v>33175.18</v>
      </c>
      <c r="BL20" s="98">
        <f t="shared" si="3"/>
        <v>40500</v>
      </c>
      <c r="BM20" s="78">
        <f t="shared" si="3"/>
        <v>0</v>
      </c>
      <c r="BN20" s="77">
        <f t="shared" si="3"/>
        <v>40500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1654980</v>
      </c>
      <c r="BW20" s="77">
        <f>BW10+BW11+BW12+BW13+BW14+BW15+BW16+BW17+BW18+BW19</f>
        <v>0</v>
      </c>
      <c r="BX20" s="95">
        <f>BX10+BX11+BX12+BX13+BX14+BX15+BX16+BX17+BX18+BX19</f>
        <v>2032794.5499999998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20000</v>
      </c>
      <c r="E24" s="89">
        <v>0</v>
      </c>
      <c r="F24" s="90">
        <v>67580.59</v>
      </c>
      <c r="G24" s="88"/>
      <c r="H24" s="89"/>
      <c r="I24" s="90"/>
      <c r="J24" s="97"/>
      <c r="K24" s="89"/>
      <c r="L24" s="101"/>
      <c r="M24" s="97">
        <v>380000</v>
      </c>
      <c r="N24" s="89">
        <v>0</v>
      </c>
      <c r="O24" s="101">
        <v>389465.57</v>
      </c>
      <c r="P24" s="97"/>
      <c r="Q24" s="89"/>
      <c r="R24" s="101"/>
      <c r="S24" s="97">
        <v>0</v>
      </c>
      <c r="T24" s="89">
        <v>0</v>
      </c>
      <c r="U24" s="101">
        <v>712.08</v>
      </c>
      <c r="V24" s="97">
        <v>200000</v>
      </c>
      <c r="W24" s="89">
        <v>0</v>
      </c>
      <c r="X24" s="101">
        <v>200000</v>
      </c>
      <c r="Y24" s="97">
        <v>0</v>
      </c>
      <c r="Z24" s="89">
        <v>0</v>
      </c>
      <c r="AA24" s="101">
        <v>458551.37</v>
      </c>
      <c r="AB24" s="97">
        <v>0</v>
      </c>
      <c r="AC24" s="89">
        <v>0</v>
      </c>
      <c r="AD24" s="101">
        <v>0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250000</v>
      </c>
      <c r="AL24" s="89">
        <v>0</v>
      </c>
      <c r="AM24" s="101">
        <v>250000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850000</v>
      </c>
      <c r="BW24" s="77">
        <f t="shared" si="4"/>
        <v>0</v>
      </c>
      <c r="BX24" s="79">
        <f t="shared" si="4"/>
        <v>1366309.6099999999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30000</v>
      </c>
      <c r="E27" s="89">
        <v>0</v>
      </c>
      <c r="F27" s="90">
        <v>147071.12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2950</v>
      </c>
      <c r="V27" s="97">
        <v>0</v>
      </c>
      <c r="W27" s="89">
        <v>0</v>
      </c>
      <c r="X27" s="101">
        <v>0</v>
      </c>
      <c r="Y27" s="97">
        <v>1947500</v>
      </c>
      <c r="Z27" s="89">
        <v>0</v>
      </c>
      <c r="AA27" s="101">
        <v>2343396.92</v>
      </c>
      <c r="AB27" s="97"/>
      <c r="AC27" s="89"/>
      <c r="AD27" s="101"/>
      <c r="AE27" s="97">
        <v>0</v>
      </c>
      <c r="AF27" s="89">
        <v>0</v>
      </c>
      <c r="AG27" s="101">
        <v>606145.71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58839.49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1977500</v>
      </c>
      <c r="BW27" s="77">
        <f t="shared" si="4"/>
        <v>0</v>
      </c>
      <c r="BX27" s="79">
        <f t="shared" si="4"/>
        <v>3158403.24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50000</v>
      </c>
      <c r="E28" s="78">
        <f t="shared" si="5"/>
        <v>0</v>
      </c>
      <c r="F28" s="79">
        <f t="shared" si="5"/>
        <v>214651.71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380000</v>
      </c>
      <c r="N28" s="78">
        <f t="shared" si="5"/>
        <v>0</v>
      </c>
      <c r="O28" s="77">
        <f t="shared" si="5"/>
        <v>389465.57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3662.08</v>
      </c>
      <c r="V28" s="98">
        <f t="shared" si="5"/>
        <v>200000</v>
      </c>
      <c r="W28" s="78">
        <f t="shared" si="5"/>
        <v>0</v>
      </c>
      <c r="X28" s="77">
        <f t="shared" si="5"/>
        <v>200000</v>
      </c>
      <c r="Y28" s="98">
        <f t="shared" si="5"/>
        <v>1947500</v>
      </c>
      <c r="Z28" s="78">
        <f t="shared" si="5"/>
        <v>0</v>
      </c>
      <c r="AA28" s="77">
        <f t="shared" si="5"/>
        <v>2801948.29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606145.71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250000</v>
      </c>
      <c r="AL28" s="78">
        <f t="shared" si="6"/>
        <v>0</v>
      </c>
      <c r="AM28" s="77">
        <f t="shared" si="6"/>
        <v>250000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58839.49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2827500</v>
      </c>
      <c r="BW28" s="77">
        <f>BW23+BW24+BW25+BW26+BW27</f>
        <v>0</v>
      </c>
      <c r="BX28" s="95">
        <f>BX23+BX24+BX25+BX26+BX27</f>
        <v>4524712.85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>
        <v>0</v>
      </c>
      <c r="E32" s="89">
        <v>0</v>
      </c>
      <c r="F32" s="90">
        <v>0</v>
      </c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90000</v>
      </c>
      <c r="BM40" s="89">
        <v>0</v>
      </c>
      <c r="BN40" s="101">
        <v>94941.41</v>
      </c>
      <c r="BO40" s="97"/>
      <c r="BP40" s="89"/>
      <c r="BQ40" s="101"/>
      <c r="BR40" s="97"/>
      <c r="BS40" s="89"/>
      <c r="BT40" s="101"/>
      <c r="BU40" s="76"/>
      <c r="BV40" s="85">
        <f t="shared" si="10"/>
        <v>90000</v>
      </c>
      <c r="BW40" s="77">
        <f t="shared" si="10"/>
        <v>0</v>
      </c>
      <c r="BX40" s="79">
        <f t="shared" si="10"/>
        <v>94941.41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90000</v>
      </c>
      <c r="BM42" s="78">
        <f t="shared" si="12"/>
        <v>0</v>
      </c>
      <c r="BN42" s="77">
        <f t="shared" si="12"/>
        <v>94941.41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90000</v>
      </c>
      <c r="BW42" s="77">
        <f>BW38+BW39+BW40+BW41</f>
        <v>0</v>
      </c>
      <c r="BX42" s="95">
        <f>BX38+BX39+BX40+BX41</f>
        <v>94941.41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77000</v>
      </c>
      <c r="BP45" s="89">
        <v>0</v>
      </c>
      <c r="BQ45" s="101">
        <v>77000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77000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77000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77000</v>
      </c>
      <c r="BP46" s="78">
        <f>BP45</f>
        <v>0</v>
      </c>
      <c r="BQ46" s="95">
        <f>BQ45</f>
        <v>77000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77000</v>
      </c>
      <c r="BW46" s="77">
        <f>BW45</f>
        <v>0</v>
      </c>
      <c r="BX46" s="95">
        <f>BX45</f>
        <v>77000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560248</v>
      </c>
      <c r="BS49" s="89">
        <v>0</v>
      </c>
      <c r="BT49" s="101">
        <v>580246.6</v>
      </c>
      <c r="BU49" s="76"/>
      <c r="BV49" s="85">
        <f aca="true" t="shared" si="15" ref="BV49:BX50">D49+G49+J49+M49+P49+S49+V49+Y49+AB49+AE49+AH49+AK49+AN49+AQ49+AT49+AW49+AZ49+BC49+BF49+BI49+BL49+BO49+BR49</f>
        <v>560248</v>
      </c>
      <c r="BW49" s="77">
        <f t="shared" si="15"/>
        <v>0</v>
      </c>
      <c r="BX49" s="79">
        <f t="shared" si="15"/>
        <v>580246.6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150000</v>
      </c>
      <c r="BS50" s="89">
        <v>0</v>
      </c>
      <c r="BT50" s="101">
        <v>188471.92</v>
      </c>
      <c r="BU50" s="76"/>
      <c r="BV50" s="85">
        <f t="shared" si="15"/>
        <v>150000</v>
      </c>
      <c r="BW50" s="77">
        <f t="shared" si="15"/>
        <v>0</v>
      </c>
      <c r="BX50" s="79">
        <f t="shared" si="15"/>
        <v>188471.91999999998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710248</v>
      </c>
      <c r="BS51" s="78">
        <f>BS49+BS50</f>
        <v>0</v>
      </c>
      <c r="BT51" s="77">
        <f>BT49+BT50</f>
        <v>768718.52</v>
      </c>
      <c r="BU51" s="85"/>
      <c r="BV51" s="85">
        <f>BV49+BV50</f>
        <v>710248</v>
      </c>
      <c r="BW51" s="77">
        <f>BW49+BW50</f>
        <v>0</v>
      </c>
      <c r="BX51" s="95">
        <f>BX49+BX50</f>
        <v>768718.52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655103.99</v>
      </c>
      <c r="E53" s="86">
        <f t="shared" si="18"/>
        <v>0</v>
      </c>
      <c r="F53" s="86">
        <f t="shared" si="18"/>
        <v>944273.9999999999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28800</v>
      </c>
      <c r="K53" s="86">
        <f t="shared" si="18"/>
        <v>0</v>
      </c>
      <c r="L53" s="86">
        <f t="shared" si="18"/>
        <v>34740</v>
      </c>
      <c r="M53" s="86">
        <f t="shared" si="18"/>
        <v>412000</v>
      </c>
      <c r="N53" s="86">
        <f t="shared" si="18"/>
        <v>0</v>
      </c>
      <c r="O53" s="86">
        <f t="shared" si="18"/>
        <v>421879.34</v>
      </c>
      <c r="P53" s="86">
        <f t="shared" si="18"/>
        <v>1557</v>
      </c>
      <c r="Q53" s="86">
        <f t="shared" si="18"/>
        <v>0</v>
      </c>
      <c r="R53" s="86">
        <f t="shared" si="18"/>
        <v>2805.1</v>
      </c>
      <c r="S53" s="86">
        <f t="shared" si="18"/>
        <v>11300</v>
      </c>
      <c r="T53" s="86">
        <f t="shared" si="18"/>
        <v>0</v>
      </c>
      <c r="U53" s="86">
        <f t="shared" si="18"/>
        <v>23710.339999999997</v>
      </c>
      <c r="V53" s="86">
        <f t="shared" si="18"/>
        <v>200000</v>
      </c>
      <c r="W53" s="86">
        <f t="shared" si="18"/>
        <v>0</v>
      </c>
      <c r="X53" s="86">
        <f t="shared" si="18"/>
        <v>200000</v>
      </c>
      <c r="Y53" s="86">
        <f t="shared" si="18"/>
        <v>2230500</v>
      </c>
      <c r="Z53" s="86">
        <f t="shared" si="18"/>
        <v>0</v>
      </c>
      <c r="AA53" s="86">
        <f t="shared" si="18"/>
        <v>3311099.91</v>
      </c>
      <c r="AB53" s="86">
        <f t="shared" si="18"/>
        <v>429102</v>
      </c>
      <c r="AC53" s="86">
        <f t="shared" si="18"/>
        <v>0</v>
      </c>
      <c r="AD53" s="86">
        <f t="shared" si="18"/>
        <v>518536.70999999996</v>
      </c>
      <c r="AE53" s="86">
        <f t="shared" si="18"/>
        <v>0</v>
      </c>
      <c r="AF53" s="86">
        <f t="shared" si="18"/>
        <v>0</v>
      </c>
      <c r="AG53" s="86">
        <f t="shared" si="18"/>
        <v>606145.71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328150</v>
      </c>
      <c r="AL53" s="86">
        <f t="shared" si="19"/>
        <v>0</v>
      </c>
      <c r="AM53" s="86">
        <f t="shared" si="19"/>
        <v>355801.62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6000</v>
      </c>
      <c r="AR53" s="86">
        <f t="shared" si="19"/>
        <v>0</v>
      </c>
      <c r="AS53" s="86">
        <f t="shared" si="19"/>
        <v>6000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58839.49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139467.01</v>
      </c>
      <c r="BJ53" s="86">
        <f t="shared" si="19"/>
        <v>0</v>
      </c>
      <c r="BK53" s="86">
        <f t="shared" si="19"/>
        <v>33175.18</v>
      </c>
      <c r="BL53" s="86">
        <f t="shared" si="19"/>
        <v>130500</v>
      </c>
      <c r="BM53" s="86">
        <f t="shared" si="19"/>
        <v>0</v>
      </c>
      <c r="BN53" s="86">
        <f t="shared" si="19"/>
        <v>135441.41</v>
      </c>
      <c r="BO53" s="86">
        <f t="shared" si="19"/>
        <v>77000</v>
      </c>
      <c r="BP53" s="86">
        <f t="shared" si="19"/>
        <v>0</v>
      </c>
      <c r="BQ53" s="86">
        <f t="shared" si="19"/>
        <v>77000</v>
      </c>
      <c r="BR53" s="86">
        <f t="shared" si="19"/>
        <v>710248</v>
      </c>
      <c r="BS53" s="86">
        <f t="shared" si="19"/>
        <v>0</v>
      </c>
      <c r="BT53" s="86">
        <f t="shared" si="19"/>
        <v>768718.52</v>
      </c>
      <c r="BU53" s="86">
        <f>BU8</f>
        <v>0</v>
      </c>
      <c r="BV53" s="102">
        <f>BV8+BV20+BV28+BV35+BV42+BV46+BV51</f>
        <v>5359728</v>
      </c>
      <c r="BW53" s="87">
        <f>BW20+BW28+BW35+BW42+BW46+BW51</f>
        <v>0</v>
      </c>
      <c r="BX53" s="87">
        <f>BX20+BX28+BX35+BX42+BX46+BX51</f>
        <v>7498167.33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356863.2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5000</v>
      </c>
      <c r="Z10" s="89">
        <v>0</v>
      </c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361863.2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21600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127425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32000</v>
      </c>
      <c r="N12" s="89">
        <v>0</v>
      </c>
      <c r="O12" s="90"/>
      <c r="P12" s="91">
        <v>1557</v>
      </c>
      <c r="Q12" s="89">
        <v>0</v>
      </c>
      <c r="R12" s="90"/>
      <c r="S12" s="91">
        <v>6000</v>
      </c>
      <c r="T12" s="89">
        <v>0</v>
      </c>
      <c r="U12" s="90"/>
      <c r="V12" s="91"/>
      <c r="W12" s="89"/>
      <c r="X12" s="90"/>
      <c r="Y12" s="91">
        <v>246000</v>
      </c>
      <c r="Z12" s="89">
        <v>0</v>
      </c>
      <c r="AA12" s="90"/>
      <c r="AB12" s="91">
        <v>432474</v>
      </c>
      <c r="AC12" s="89">
        <v>0</v>
      </c>
      <c r="AD12" s="90"/>
      <c r="AE12" s="91"/>
      <c r="AF12" s="89"/>
      <c r="AG12" s="90"/>
      <c r="AH12" s="91">
        <v>0</v>
      </c>
      <c r="AI12" s="89">
        <v>0</v>
      </c>
      <c r="AJ12" s="90"/>
      <c r="AK12" s="91">
        <v>2000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847456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1000</v>
      </c>
      <c r="E13" s="89">
        <v>0</v>
      </c>
      <c r="F13" s="90"/>
      <c r="G13" s="88"/>
      <c r="H13" s="89"/>
      <c r="I13" s="90"/>
      <c r="J13" s="97">
        <v>27000</v>
      </c>
      <c r="K13" s="89">
        <v>0</v>
      </c>
      <c r="L13" s="101"/>
      <c r="M13" s="91">
        <v>0</v>
      </c>
      <c r="N13" s="89">
        <v>0</v>
      </c>
      <c r="O13" s="90"/>
      <c r="P13" s="91"/>
      <c r="Q13" s="89"/>
      <c r="R13" s="90"/>
      <c r="S13" s="91">
        <v>4000</v>
      </c>
      <c r="T13" s="89">
        <v>0</v>
      </c>
      <c r="U13" s="90"/>
      <c r="V13" s="91"/>
      <c r="W13" s="89"/>
      <c r="X13" s="90"/>
      <c r="Y13" s="91">
        <v>32000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76089.54000000001</v>
      </c>
      <c r="AL13" s="89">
        <v>0</v>
      </c>
      <c r="AM13" s="90"/>
      <c r="AN13" s="91"/>
      <c r="AO13" s="89"/>
      <c r="AP13" s="90"/>
      <c r="AQ13" s="91">
        <v>6000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146089.54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/>
      <c r="P16" s="97"/>
      <c r="Q16" s="89"/>
      <c r="R16" s="101"/>
      <c r="S16" s="91">
        <v>1000</v>
      </c>
      <c r="T16" s="89">
        <v>0</v>
      </c>
      <c r="U16" s="90"/>
      <c r="V16" s="91"/>
      <c r="W16" s="89"/>
      <c r="X16" s="90"/>
      <c r="Y16" s="97">
        <v>0</v>
      </c>
      <c r="Z16" s="89">
        <v>0</v>
      </c>
      <c r="AA16" s="101"/>
      <c r="AB16" s="91">
        <v>0</v>
      </c>
      <c r="AC16" s="89">
        <v>0</v>
      </c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39000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40000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31839.89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140226.37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172066.26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542728.09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27000</v>
      </c>
      <c r="K20" s="78">
        <f t="shared" si="1"/>
        <v>0</v>
      </c>
      <c r="L20" s="77">
        <f t="shared" si="1"/>
        <v>0</v>
      </c>
      <c r="M20" s="98">
        <f t="shared" si="1"/>
        <v>32000</v>
      </c>
      <c r="N20" s="78">
        <f t="shared" si="1"/>
        <v>0</v>
      </c>
      <c r="O20" s="77">
        <f t="shared" si="1"/>
        <v>0</v>
      </c>
      <c r="P20" s="98">
        <f t="shared" si="1"/>
        <v>1557</v>
      </c>
      <c r="Q20" s="78">
        <f t="shared" si="1"/>
        <v>0</v>
      </c>
      <c r="R20" s="77">
        <f t="shared" si="1"/>
        <v>0</v>
      </c>
      <c r="S20" s="98">
        <f t="shared" si="1"/>
        <v>11000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283000</v>
      </c>
      <c r="Z20" s="78">
        <f t="shared" si="1"/>
        <v>0</v>
      </c>
      <c r="AA20" s="77">
        <f t="shared" si="1"/>
        <v>0</v>
      </c>
      <c r="AB20" s="98">
        <f t="shared" si="1"/>
        <v>432474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78089.54000000001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6000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140226.37</v>
      </c>
      <c r="BJ20" s="78">
        <f t="shared" si="1"/>
        <v>0</v>
      </c>
      <c r="BK20" s="77">
        <f t="shared" si="1"/>
        <v>0</v>
      </c>
      <c r="BL20" s="98">
        <f t="shared" si="1"/>
        <v>39000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1593075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50000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>
        <v>900000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900000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900000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950000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>
        <v>0</v>
      </c>
      <c r="E32" s="89">
        <v>0</v>
      </c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91800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91800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91800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91800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77000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77000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77000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77000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560248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560248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150000</v>
      </c>
      <c r="BS50" s="89">
        <v>0</v>
      </c>
      <c r="BT50" s="101"/>
      <c r="BU50" s="76"/>
      <c r="BV50" s="85">
        <f t="shared" si="9"/>
        <v>150000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710248</v>
      </c>
      <c r="BS51" s="78">
        <f>BS49+BS50</f>
        <v>0</v>
      </c>
      <c r="BT51" s="77">
        <f>BT49+BT50</f>
        <v>0</v>
      </c>
      <c r="BU51" s="85"/>
      <c r="BV51" s="85">
        <f>BV49+BV50</f>
        <v>710248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542728.09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27000</v>
      </c>
      <c r="K53" s="86">
        <f t="shared" si="11"/>
        <v>0</v>
      </c>
      <c r="L53" s="86">
        <f t="shared" si="11"/>
        <v>0</v>
      </c>
      <c r="M53" s="86">
        <f t="shared" si="11"/>
        <v>32000</v>
      </c>
      <c r="N53" s="86">
        <f t="shared" si="11"/>
        <v>0</v>
      </c>
      <c r="O53" s="86">
        <f t="shared" si="11"/>
        <v>0</v>
      </c>
      <c r="P53" s="86">
        <f t="shared" si="11"/>
        <v>1557</v>
      </c>
      <c r="Q53" s="86">
        <f t="shared" si="11"/>
        <v>0</v>
      </c>
      <c r="R53" s="86">
        <f t="shared" si="11"/>
        <v>0</v>
      </c>
      <c r="S53" s="86">
        <f t="shared" si="11"/>
        <v>11000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1183000</v>
      </c>
      <c r="Z53" s="86">
        <f t="shared" si="11"/>
        <v>0</v>
      </c>
      <c r="AA53" s="86">
        <f t="shared" si="11"/>
        <v>0</v>
      </c>
      <c r="AB53" s="86">
        <f t="shared" si="11"/>
        <v>432474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128089.54000000001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6000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140226.37</v>
      </c>
      <c r="BJ53" s="86">
        <f t="shared" si="11"/>
        <v>0</v>
      </c>
      <c r="BK53" s="86">
        <f t="shared" si="11"/>
        <v>0</v>
      </c>
      <c r="BL53" s="86">
        <f t="shared" si="11"/>
        <v>130800</v>
      </c>
      <c r="BM53" s="86">
        <f t="shared" si="11"/>
        <v>0</v>
      </c>
      <c r="BN53" s="86">
        <f t="shared" si="11"/>
        <v>0</v>
      </c>
      <c r="BO53" s="86">
        <f t="shared" si="11"/>
        <v>77000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710248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3422123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356863.2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5000</v>
      </c>
      <c r="Z10" s="89">
        <v>0</v>
      </c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361863.2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21600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21600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128222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32000</v>
      </c>
      <c r="N12" s="89">
        <v>0</v>
      </c>
      <c r="O12" s="90"/>
      <c r="P12" s="91">
        <v>1557</v>
      </c>
      <c r="Q12" s="89">
        <v>0</v>
      </c>
      <c r="R12" s="90"/>
      <c r="S12" s="91">
        <v>6000</v>
      </c>
      <c r="T12" s="89">
        <v>0</v>
      </c>
      <c r="U12" s="90"/>
      <c r="V12" s="91"/>
      <c r="W12" s="89"/>
      <c r="X12" s="90"/>
      <c r="Y12" s="91">
        <v>246000</v>
      </c>
      <c r="Z12" s="89">
        <v>0</v>
      </c>
      <c r="AA12" s="90"/>
      <c r="AB12" s="91">
        <v>453743</v>
      </c>
      <c r="AC12" s="89">
        <v>0</v>
      </c>
      <c r="AD12" s="90"/>
      <c r="AE12" s="91"/>
      <c r="AF12" s="89"/>
      <c r="AG12" s="90"/>
      <c r="AH12" s="91">
        <v>0</v>
      </c>
      <c r="AI12" s="89">
        <v>0</v>
      </c>
      <c r="AJ12" s="90"/>
      <c r="AK12" s="91">
        <v>2000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869522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1000</v>
      </c>
      <c r="E13" s="89">
        <v>0</v>
      </c>
      <c r="F13" s="90"/>
      <c r="G13" s="88"/>
      <c r="H13" s="89"/>
      <c r="I13" s="90"/>
      <c r="J13" s="97">
        <v>27000</v>
      </c>
      <c r="K13" s="89">
        <v>0</v>
      </c>
      <c r="L13" s="101"/>
      <c r="M13" s="91">
        <v>0</v>
      </c>
      <c r="N13" s="89">
        <v>0</v>
      </c>
      <c r="O13" s="90"/>
      <c r="P13" s="91"/>
      <c r="Q13" s="89"/>
      <c r="R13" s="90"/>
      <c r="S13" s="91">
        <v>4000</v>
      </c>
      <c r="T13" s="89">
        <v>0</v>
      </c>
      <c r="U13" s="90"/>
      <c r="V13" s="91"/>
      <c r="W13" s="89"/>
      <c r="X13" s="90"/>
      <c r="Y13" s="91">
        <v>32000</v>
      </c>
      <c r="Z13" s="89">
        <v>0</v>
      </c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70476.88</v>
      </c>
      <c r="AL13" s="89">
        <v>0</v>
      </c>
      <c r="AM13" s="90"/>
      <c r="AN13" s="91"/>
      <c r="AO13" s="89"/>
      <c r="AP13" s="90"/>
      <c r="AQ13" s="91">
        <v>6000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>
        <v>0</v>
      </c>
      <c r="BA13" s="89">
        <v>0</v>
      </c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140476.88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/>
      <c r="P16" s="97"/>
      <c r="Q16" s="89"/>
      <c r="R16" s="101"/>
      <c r="S16" s="91">
        <v>700</v>
      </c>
      <c r="T16" s="89">
        <v>0</v>
      </c>
      <c r="U16" s="90"/>
      <c r="V16" s="91"/>
      <c r="W16" s="89"/>
      <c r="X16" s="90"/>
      <c r="Y16" s="97">
        <v>0</v>
      </c>
      <c r="Z16" s="89">
        <v>0</v>
      </c>
      <c r="AA16" s="101"/>
      <c r="AB16" s="91">
        <v>0</v>
      </c>
      <c r="AC16" s="89">
        <v>0</v>
      </c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37500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38200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33769.630000000005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143912.29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177681.92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545454.8300000001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27000</v>
      </c>
      <c r="K20" s="78">
        <f t="shared" si="1"/>
        <v>0</v>
      </c>
      <c r="L20" s="77">
        <f t="shared" si="1"/>
        <v>0</v>
      </c>
      <c r="M20" s="98">
        <f t="shared" si="1"/>
        <v>32000</v>
      </c>
      <c r="N20" s="78">
        <f t="shared" si="1"/>
        <v>0</v>
      </c>
      <c r="O20" s="77">
        <f t="shared" si="1"/>
        <v>0</v>
      </c>
      <c r="P20" s="98">
        <f t="shared" si="1"/>
        <v>1557</v>
      </c>
      <c r="Q20" s="78">
        <f t="shared" si="1"/>
        <v>0</v>
      </c>
      <c r="R20" s="77">
        <f t="shared" si="1"/>
        <v>0</v>
      </c>
      <c r="S20" s="98">
        <f t="shared" si="1"/>
        <v>10700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283000</v>
      </c>
      <c r="Z20" s="78">
        <f t="shared" si="1"/>
        <v>0</v>
      </c>
      <c r="AA20" s="77">
        <f t="shared" si="1"/>
        <v>0</v>
      </c>
      <c r="AB20" s="98">
        <f t="shared" si="1"/>
        <v>453743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72476.88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6000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143912.29</v>
      </c>
      <c r="BJ20" s="78">
        <f t="shared" si="1"/>
        <v>0</v>
      </c>
      <c r="BK20" s="77">
        <f t="shared" si="1"/>
        <v>0</v>
      </c>
      <c r="BL20" s="98">
        <f t="shared" si="1"/>
        <v>37500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1613344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/>
      <c r="AT27" s="97"/>
      <c r="AU27" s="89"/>
      <c r="AV27" s="101"/>
      <c r="AW27" s="97"/>
      <c r="AX27" s="89"/>
      <c r="AY27" s="101"/>
      <c r="AZ27" s="97">
        <v>50000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50000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50000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>
        <v>0</v>
      </c>
      <c r="E32" s="89">
        <v>0</v>
      </c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92800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92800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92800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92800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77000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77000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77000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77000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560248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560248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150000</v>
      </c>
      <c r="BS50" s="89">
        <v>0</v>
      </c>
      <c r="BT50" s="101"/>
      <c r="BU50" s="76"/>
      <c r="BV50" s="85">
        <f t="shared" si="9"/>
        <v>150000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710248</v>
      </c>
      <c r="BS51" s="78">
        <f>BS49+BS50</f>
        <v>0</v>
      </c>
      <c r="BT51" s="77">
        <f>BT49+BT50</f>
        <v>0</v>
      </c>
      <c r="BU51" s="85"/>
      <c r="BV51" s="85">
        <f>BV49+BV50</f>
        <v>710248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545454.8300000001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27000</v>
      </c>
      <c r="K53" s="86">
        <f t="shared" si="11"/>
        <v>0</v>
      </c>
      <c r="L53" s="86">
        <f t="shared" si="11"/>
        <v>0</v>
      </c>
      <c r="M53" s="86">
        <f t="shared" si="11"/>
        <v>32000</v>
      </c>
      <c r="N53" s="86">
        <f t="shared" si="11"/>
        <v>0</v>
      </c>
      <c r="O53" s="86">
        <f t="shared" si="11"/>
        <v>0</v>
      </c>
      <c r="P53" s="86">
        <f t="shared" si="11"/>
        <v>1557</v>
      </c>
      <c r="Q53" s="86">
        <f t="shared" si="11"/>
        <v>0</v>
      </c>
      <c r="R53" s="86">
        <f t="shared" si="11"/>
        <v>0</v>
      </c>
      <c r="S53" s="86">
        <f t="shared" si="11"/>
        <v>10700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283000</v>
      </c>
      <c r="Z53" s="86">
        <f t="shared" si="11"/>
        <v>0</v>
      </c>
      <c r="AA53" s="86">
        <f t="shared" si="11"/>
        <v>0</v>
      </c>
      <c r="AB53" s="86">
        <f t="shared" si="11"/>
        <v>453743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72476.88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6000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50000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143912.29</v>
      </c>
      <c r="BJ53" s="86">
        <f t="shared" si="11"/>
        <v>0</v>
      </c>
      <c r="BK53" s="86">
        <f t="shared" si="11"/>
        <v>0</v>
      </c>
      <c r="BL53" s="86">
        <f t="shared" si="11"/>
        <v>130300</v>
      </c>
      <c r="BM53" s="86">
        <f t="shared" si="11"/>
        <v>0</v>
      </c>
      <c r="BN53" s="86">
        <f t="shared" si="11"/>
        <v>0</v>
      </c>
      <c r="BO53" s="86">
        <f t="shared" si="11"/>
        <v>77000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710248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2543392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