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'FattureTempi'!$A$1:$AI$404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<sst xmlns="http://schemas.openxmlformats.org/spreadsheetml/2006/main" count="7744" uniqueCount="1185">
  <si>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</si>
  <si>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</si>
  <si>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</si>
  <si>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</si>
  <si>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</si>
  <si>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</si>
  <si>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</si>
  <si>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</si>
  <si>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</si>
  <si>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</si>
  <si>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</si>
  <si>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</si>
  <si>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</si>
  <si>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</si>
  <si>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</si>
  <si>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</si>
  <si>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</si>
  <si>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</si>
  <si>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</si>
  <si>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</si>
  <si>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</si>
  <si>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</si>
  <si>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</si>
  <si>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</si>
  <si>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</si>
  <si>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</si>
  <si>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</si>
  <si>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</si>
  <si>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</si>
  <si>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</si>
  <si>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</si>
  <si>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</si>
  <si>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</si>
  <si>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</si>
  <si>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</si>
  <si>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</si>
  <si>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</si>
  <si>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</si>
  <si>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</si>
  <si>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</si>
  <si>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</si>
  <si>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</si>
  <si>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</si>
  <si>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</si>
  <si>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</si>
  <si>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</si>
  <si>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</si>
  <si>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</si>
  <si>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</si>
  <si>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</si>
  <si>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</si>
  <si>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</si>
  <si>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</si>
  <si>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</si>
  <si>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</si>
  <si>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</si>
  <si>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</si>
  <si>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</si>
  <si>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</si>
  <si>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</si>
  <si>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</si>
  <si>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</si>
  <si>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</si>
  <si>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</si>
  <si>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</si>
  <si>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</si>
  <si>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</si>
  <si>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</si>
  <si>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</si>
  <si>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</si>
  <si>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</si>
  <si>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</si>
  <si>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</si>
  <si>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</si>
  <si>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</si>
  <si>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</si>
  <si>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</si>
  <si>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</si>
  <si>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</si>
  <si>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</si>
  <si>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</si>
  <si>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</si>
  <si>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</si>
  <si>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</si>
  <si>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</si>
  <si>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</si>
  <si>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</si>
  <si>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</si>
  <si>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</si>
  <si>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</si>
  <si>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</si>
  <si>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</si>
  <si>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</si>
  <si>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</si>
  <si>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</si>
  <si>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</si>
  <si>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</si>
  <si>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</si>
  <si>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</si>
  <si>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</si>
  <si>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</si>
  <si>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</si>
  <si>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</si>
  <si>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</si>
  <si>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</si>
  <si>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</si>
  <si>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</si>
  <si>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</si>
  <si>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</si>
  <si>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</si>
  <si>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</si>
  <si>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</si>
  <si>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Oschiri</t>
  </si>
  <si>
    <t>Tempestività dei Pagamenti - Elenco Fatture Pagate - Periodo 01/10/2022 - 31/12/2022</t>
  </si>
  <si>
    <t>09/08/2022</t>
  </si>
  <si>
    <t>822000202308</t>
  </si>
  <si>
    <t>27/07/2022</t>
  </si>
  <si>
    <t>FORNITURA ENERGIA ELETTRICA illuminazione pubblica Viale Stazione snc.periodo: 01.06.2022-30.06.2022 POD IT001E99035878 Contatore 000000000000000950 kWh 3176</t>
  </si>
  <si>
    <t>SI</t>
  </si>
  <si>
    <t/>
  </si>
  <si>
    <t>28/07/2022</t>
  </si>
  <si>
    <t>A2A ENERGIA SPA</t>
  </si>
  <si>
    <t>12883420155</t>
  </si>
  <si>
    <t>SETTORE TECNICO</t>
  </si>
  <si>
    <t>18/10/2022</t>
  </si>
  <si>
    <t>19/10/2022</t>
  </si>
  <si>
    <t>26/09/2022</t>
  </si>
  <si>
    <t>NO</t>
  </si>
  <si>
    <t>31/08/2022</t>
  </si>
  <si>
    <t>822000224274</t>
  </si>
  <si>
    <t>29/08/2022</t>
  </si>
  <si>
    <t>FORNITURA ENERGIA ELETTRICA periodo: 01.07.2022-31.07.2022 POD IT001E99037870 Contatore 000000000000084247 kWh 2757</t>
  </si>
  <si>
    <t>30/08/2022</t>
  </si>
  <si>
    <t>28/10/2022</t>
  </si>
  <si>
    <t>822000224276</t>
  </si>
  <si>
    <t>FORNITURA ENERGIA ELETTRICA periodo: 01.07.2022-31.07.2022 POD IT001E99036015 Contatore 000000000001559780 kWh 1421</t>
  </si>
  <si>
    <t>822000224863</t>
  </si>
  <si>
    <t>FORNITURA ENERGIA ELETTRICA periodo: 01.07.2022-31.07.2022 POD IT001E03405549 Contatore 000000000000487451 kWh 22</t>
  </si>
  <si>
    <t>822000225169</t>
  </si>
  <si>
    <t>FORNITURA ENERGIA ELETTRICA periodo: 01.07.2022-31.07.2022 POD IT001E99036053 Contatore 000000000050018786 kWh 448</t>
  </si>
  <si>
    <t>822000225170</t>
  </si>
  <si>
    <t>FORNITURA ENERGIA ELETTRICA periodo: 26.02.2022-31.07.2022 POD IT001E99035960 Contatore 000000000001570308 kWh 5220</t>
  </si>
  <si>
    <t>822000225171</t>
  </si>
  <si>
    <t>FORNITURA ENERGIA ELETTRICA periodo: 01.07.2022-31.07.2022 POD IT001E99035855 Contatore 000000000000000940 kWh 3357</t>
  </si>
  <si>
    <t>822000229311</t>
  </si>
  <si>
    <t>FORNITURA ENERGIA ELETTRICA periodo: 01.07.2022-31.07.2022 POD IT001E99037473 Contatore 000000000001009891 kWh 2583</t>
  </si>
  <si>
    <t>822000233665</t>
  </si>
  <si>
    <t>FORNITURA ENERGIA ELETTRICA periodo: 01.07.2022-31.07.2022 POD IT001E99035878 Contatore 000000000000000950 kWh 3356</t>
  </si>
  <si>
    <t>822000233808</t>
  </si>
  <si>
    <t>FORNITURA ENERGIA ELETTRICA periodo: 01.07.2022-31.07.2022 POD IT001E99037758 Contatore 000000000000084303 kWh 1791</t>
  </si>
  <si>
    <t>822000233811</t>
  </si>
  <si>
    <t>FORNITURA ENERGIA ELETTRICA periodo: 01.07.2022-31.07.2022 POD IT001E99035865 Contatore 000000000000002600 kWh 4053</t>
  </si>
  <si>
    <t>14/09/2022</t>
  </si>
  <si>
    <t>822000239100</t>
  </si>
  <si>
    <t>FORNITURA ENERGIA ELETTRICA periodo: 01.04.2022-31.07.2022 POD IT001E99035875 Contatore 000000000002056115 kWh 2537 Via Europa 15-agosto 2022</t>
  </si>
  <si>
    <t>30/10/2022</t>
  </si>
  <si>
    <t>27/09/2022</t>
  </si>
  <si>
    <t>3/FE</t>
  </si>
  <si>
    <t>SALDO SERVIZIO DI MANUTENZIONE DELL'AUTO TATA XENON - TARGA EH168FP</t>
  </si>
  <si>
    <t>ZF537E2880</t>
  </si>
  <si>
    <t>FUSARO  ROBERTO SNC</t>
  </si>
  <si>
    <t>01387480906</t>
  </si>
  <si>
    <t>FSRRRT64M12G153O</t>
  </si>
  <si>
    <t>04/10/2022</t>
  </si>
  <si>
    <t>25/11/2022</t>
  </si>
  <si>
    <t>29/09/2022</t>
  </si>
  <si>
    <t>11172/S</t>
  </si>
  <si>
    <t>SERVIZIO DI SUPPORTO E TRASMISSIONE CONTO ANNUALE E RELAZIONE ANNO 2021 - IMPEGNO DI SPESA- CIG. ZAD360752B</t>
  </si>
  <si>
    <t>ZAD360752B</t>
  </si>
  <si>
    <t>29/07/2022</t>
  </si>
  <si>
    <t>GRAFICHE  E GASPARI SRL</t>
  </si>
  <si>
    <t>00089070403</t>
  </si>
  <si>
    <t>SEGRETERIA</t>
  </si>
  <si>
    <t>03/10/2022</t>
  </si>
  <si>
    <t>15</t>
  </si>
  <si>
    <t>ACQUISTO ARREDI BIBLIOTECA - IMPEGNO DI SPESA</t>
  </si>
  <si>
    <t>Z6B3788746</t>
  </si>
  <si>
    <t>30/09/2022</t>
  </si>
  <si>
    <t>COSSELLU SEBASTIANO</t>
  </si>
  <si>
    <t>02706900905</t>
  </si>
  <si>
    <t>CSSSST83T21G203K</t>
  </si>
  <si>
    <t>AREA CULTURA PUBBLICA ISTRUZIONE SPETTACOLO SPORT</t>
  </si>
  <si>
    <t>29/11/2022</t>
  </si>
  <si>
    <t>FATTPA 93_22</t>
  </si>
  <si>
    <t>CIG: 90795666E3 - SERVIZIO DI SUPPORTO NELLA GESTIONE ORDINARIA E STRAORDINARIA DELL'UFFICIO TRIBUTI 2022-2023. APPROVAZIONE O.D.A. E SCHEMA DI CONTRATTO.</t>
  </si>
  <si>
    <t>90795666E3</t>
  </si>
  <si>
    <t>STA SERVIZI TECNICO AMMINISTRATIVI SRL</t>
  </si>
  <si>
    <t>06755680482</t>
  </si>
  <si>
    <t>TRIBUTI</t>
  </si>
  <si>
    <t>01/12/2022</t>
  </si>
  <si>
    <t>822000247745</t>
  </si>
  <si>
    <t>FORNITURA ENERGIA ELETTRICA periodo: 01.08.2022-31.08.2022 POD IT001E99036053 Contatore 000000000050018786 kWh 448-illuminazione pubblica localita Sa Rughe snc.</t>
  </si>
  <si>
    <t>28/09/2022</t>
  </si>
  <si>
    <t>20/10/2022</t>
  </si>
  <si>
    <t>26/11/2022</t>
  </si>
  <si>
    <t>822000253422</t>
  </si>
  <si>
    <t>FORNITURA ENERGIA ELETTRICA periodo: 01.08.2022-31.08.2022 POD IT001E99036426 Contatore 000000000001114396 kWh 152 utenza pozzo Viale Italia snc.</t>
  </si>
  <si>
    <t>822000254050</t>
  </si>
  <si>
    <t>FORNITURA ENERGIA ELETTRICA periodo: 01.08.2022-31.08.2022 POD IT001E99037012 Contatore 000000000006050109 kWh 29 utenza pozzo Via Cavour snc.</t>
  </si>
  <si>
    <t>822000254051</t>
  </si>
  <si>
    <t>FORNITURA ENERGIA ELETTRICA periodo: 01.08.2022-31.08.2022 POD IT001E99036015 Contatore 000000000001559780 kWh 1664 illuminazione pubblica Via Mattatoio snc.</t>
  </si>
  <si>
    <t>822000254661</t>
  </si>
  <si>
    <t>FORNITURA ENERGIA ELETTRICA periodo: 01.08.2022-31.08.2022 POD IT001E99037841 Contatore 000000000001570314 kWh 931 utenza Via Roma</t>
  </si>
  <si>
    <t>822000256108</t>
  </si>
  <si>
    <t>FORNITURA ENERGIA ELETTRICA periodo: 01.08.2022-31.08.2022 POD IT001E99037474 Contatore 000000000001570320 kWh 0 utenza Via San Demetrio snc.</t>
  </si>
  <si>
    <t>27/11/2022</t>
  </si>
  <si>
    <t>822000256264</t>
  </si>
  <si>
    <t>FORNITURA ENERGIA ELETTRICA periodo: 01.01.2021-31.08.2022 POD IT001E99037758 Contatore 000000000000084303 kWh 31827 utenza Via San Pietro n. 14</t>
  </si>
  <si>
    <t>822000256265</t>
  </si>
  <si>
    <t>FORNITURA ENERGIA ELETTRICA periodo: 01.08.2022-31.08.2022 POD IT001E99035881 Contatore 000000000001001269 kWh 3058 utenza Via Marconi n. 9</t>
  </si>
  <si>
    <t>822000256267</t>
  </si>
  <si>
    <t>FORNITURA ENERGIA ELETTRICA periodo: 01.08.2022-31.08.2022 POD IT001E99037377 Contatore 000000000007106934 kWh 88 utenza Viale Stazione snc.</t>
  </si>
  <si>
    <t>822000256268</t>
  </si>
  <si>
    <t>FORNITURA ENERGIA ELETTRICA periodo: 01.08.2022-31.08.2022 POD IT001E99036527 Contatore 000000000006097976 kWh 0 utenza Via Sassari snc.</t>
  </si>
  <si>
    <t>822000256269</t>
  </si>
  <si>
    <t>FORNITURA ENERGIA ELETTRICA periodo: 01.08.2022-31.08.2022 POD IT001E99036175 Contatore 000000000002170900 kWh 0 utenza Via Mons. Bua snc.</t>
  </si>
  <si>
    <t>822000256271</t>
  </si>
  <si>
    <t>FORNITURA ENERGIA ELETTRICA periodo: 01.08.2022-31.08.2022 POD IT001E99035875 Contatore 000000000002056115 kWh 747 utenza Via Europa 15.</t>
  </si>
  <si>
    <t>822000256272</t>
  </si>
  <si>
    <t>FORNITURA ENERGIA ELETTRICA periodo: 01.08.2022-31.08.2022 POD IT001E99036771 Contatore 000000000006702338 kWh 0 utenza Via Nazionale 36.</t>
  </si>
  <si>
    <t>822000257292</t>
  </si>
  <si>
    <t>FORNITURA ENERGIA ELETTRICA periodo: 01.08.2022-31.08.2022 POD IT001E99037862 Contatore 000000000001559624 kWh 952 utenza Via Roma n. 4.</t>
  </si>
  <si>
    <t>822000257293</t>
  </si>
  <si>
    <t>FORNITURA ENERGIA ELETTRICA periodo: 01.08.2022-31.08.2022 POD IT001E99037475 Contatore 000000000007106939 kWh 51 utenza Via San Demetrio snc.</t>
  </si>
  <si>
    <t>822000257294</t>
  </si>
  <si>
    <t>FORNITURA ENERGIA ELETTRICA periodo: 01.08.2022-31.08.2022 POD IT001E99036223 Contatore 000000000001681896 kWh 45 utenza traversa Antonio Segni .</t>
  </si>
  <si>
    <t>822000258348</t>
  </si>
  <si>
    <t>FORNITURA ENERGIA ELETTRICA periodo: 01.08.2022-31.08.2022 POD IT001E99036016 Contatore 000000000001559710 kWh 57 utenza Via Mattatoio snc.</t>
  </si>
  <si>
    <t>822000258349</t>
  </si>
  <si>
    <t>FORNITURA ENERGIA ELETTRICA periodo: 01.08.2022-31.08.2022 POD IT001E99035878 Contatore 000000000000000950 kWh 3742 illuminazione pubblica Viale Stazione snc.</t>
  </si>
  <si>
    <t>822000258350</t>
  </si>
  <si>
    <t>FORNITURA ENERGIA ELETTRICA periodo: 01.08.2022-31.08.2022 POD IT001E99035867 Contatore 000000000000000923 kWh 4419 utenza Via XXIV Maggio snc</t>
  </si>
  <si>
    <t>06/10/2022</t>
  </si>
  <si>
    <t>807/E</t>
  </si>
  <si>
    <t>20/09/2022</t>
  </si>
  <si>
    <t>CIG. Z4B2D54508 - SERVIZIO WEB DA-TE X FONDO - GESTIONE FONDO DI PRODUTTIVITA' - IMPEGNO DI SPESA ANNO 2022</t>
  </si>
  <si>
    <t>Z4B2D54508</t>
  </si>
  <si>
    <t>DASEIN S.R.L.</t>
  </si>
  <si>
    <t>06367820013</t>
  </si>
  <si>
    <t>05/10/2022</t>
  </si>
  <si>
    <t>22/11/2022</t>
  </si>
  <si>
    <t>1699/V1</t>
  </si>
  <si>
    <t>Servizio di Segratariato Sociale. Settembre 2022 Fattura clienti Split Payment ex art. 17-ter DPR 633/72</t>
  </si>
  <si>
    <t>9289182B7A</t>
  </si>
  <si>
    <t>NUOVE IDEEE SO COOP. ARL</t>
  </si>
  <si>
    <t>01473990909</t>
  </si>
  <si>
    <t>SOCIALE</t>
  </si>
  <si>
    <t>04/12/2022</t>
  </si>
  <si>
    <t>20/E</t>
  </si>
  <si>
    <t>Servizio manutenzione impianti idrici ed idraulici - Ditta Termoidraulica di Batzu Salvatore -Impegno annualità 2022.</t>
  </si>
  <si>
    <t>8588490627</t>
  </si>
  <si>
    <t>BATZU  SALVATORE TERMOIDRAULICA</t>
  </si>
  <si>
    <t>01931220907</t>
  </si>
  <si>
    <t>BTZSVT71S14Z133I</t>
  </si>
  <si>
    <t>07/10/2022</t>
  </si>
  <si>
    <t>2/2009</t>
  </si>
  <si>
    <t>SAD 162/98 DIR. AGOSTO 2022</t>
  </si>
  <si>
    <t>8777638007</t>
  </si>
  <si>
    <t>CONSORZIO N.E.T. SOC.COOP. SOCIALE ONLUS</t>
  </si>
  <si>
    <t>03170140929</t>
  </si>
  <si>
    <t>10/10/2022</t>
  </si>
  <si>
    <t>37 PA</t>
  </si>
  <si>
    <t>31/07/2022</t>
  </si>
  <si>
    <t>CIG: Z4036F1F6B - SERVIZIO DI PULIZIA IMMOBILI COMUNALI PERIODO LUGLIO 2022 - GENNAIO 2023 - AFFIDAMENTO ALLA COOPERATIVA SPES E IMPEGNO DI SPESA</t>
  </si>
  <si>
    <t>Z4036F1F6B</t>
  </si>
  <si>
    <t>11/08/2022</t>
  </si>
  <si>
    <t>SPES COOPERATIVA SOCIALE ARL ONLUS</t>
  </si>
  <si>
    <t>02157090909</t>
  </si>
  <si>
    <t>38 PA</t>
  </si>
  <si>
    <t>09/09/2022</t>
  </si>
  <si>
    <t>08/11/2022</t>
  </si>
  <si>
    <t>27/FE</t>
  </si>
  <si>
    <t>FATTURA PA</t>
  </si>
  <si>
    <t>ZA33747F3A</t>
  </si>
  <si>
    <t>TECNO SERVICE DI ANTONIO LACONI</t>
  </si>
  <si>
    <t>01902300902</t>
  </si>
  <si>
    <t>08/12/2022</t>
  </si>
  <si>
    <t>40 PA</t>
  </si>
  <si>
    <t>09/12/2022</t>
  </si>
  <si>
    <t>132/2022</t>
  </si>
  <si>
    <t>CIG: Z792BDB6CD - Servizio di gestione triennale del sito internet istituzionale. Impegno di spesa per l'anno 2022 alla ditta Punto Com di Crasta Alessandro</t>
  </si>
  <si>
    <t>Z792BDB6CD</t>
  </si>
  <si>
    <t>PUNTO COM DI ALESSANDRO CRASTA</t>
  </si>
  <si>
    <t>01959170901</t>
  </si>
  <si>
    <t>CRSLSN73E04F979G</t>
  </si>
  <si>
    <t>2022511709</t>
  </si>
  <si>
    <t>RIF. CONTRATTO: VD014432</t>
  </si>
  <si>
    <t>ZD537F3072</t>
  </si>
  <si>
    <t>Treccani Reti SpA</t>
  </si>
  <si>
    <t>00878851005</t>
  </si>
  <si>
    <t>00396050585</t>
  </si>
  <si>
    <t>06/12/2022</t>
  </si>
  <si>
    <t>11/10/2022</t>
  </si>
  <si>
    <t>16127/S</t>
  </si>
  <si>
    <t>CIG Z28352B0D0 - RILEGATURA REGISTI PROTOCOLLO -SERIE ARCHIVIO RIDOTTA- IMPEGNO DI SPESA</t>
  </si>
  <si>
    <t>Z28352B0D0</t>
  </si>
  <si>
    <t>587/SP</t>
  </si>
  <si>
    <t>Fattura Differita Split Pay</t>
  </si>
  <si>
    <t>ZE3330236C</t>
  </si>
  <si>
    <t>IDEAPA S.r.l</t>
  </si>
  <si>
    <t>04597260407</t>
  </si>
  <si>
    <t>SETTORE FINANZIARIO</t>
  </si>
  <si>
    <t>02/12/2022</t>
  </si>
  <si>
    <t>14/10/2022</t>
  </si>
  <si>
    <t>15 / PA</t>
  </si>
  <si>
    <t>CIG: ZD234CAE32 - Servizio di somministrazione tamponi antigenici rapidi per chiusura isolamento/quarantena - Conferma impegno di spesa alla Farmacia Aini di Oschiri.</t>
  </si>
  <si>
    <t>ZD234CAE32</t>
  </si>
  <si>
    <t>Farmacia Aini della dott.ssa Giuseppina Distefano</t>
  </si>
  <si>
    <t>02181460904</t>
  </si>
  <si>
    <t>DSTGPP72M71I452E</t>
  </si>
  <si>
    <t>2/2008</t>
  </si>
  <si>
    <t>SERV.SAD AGOSTO</t>
  </si>
  <si>
    <t>2/2045</t>
  </si>
  <si>
    <t>SERV.SAD O.S.S. SERV.ASSISTENZA DOMICILIARE OSCHIRI AGO 22 Tipo dato: NOTAValore testo: STORNO PARZIALE FT.N.2/2008 DEL 05/10/2022</t>
  </si>
  <si>
    <t>21/10/2022</t>
  </si>
  <si>
    <t>000128/FE</t>
  </si>
  <si>
    <t>CIG: Z283047D9A - Convenzione per l'effettuazione di tamponi antigenici molecolari Mater Olbia 2021</t>
  </si>
  <si>
    <t>12/10/2022</t>
  </si>
  <si>
    <t>Mater Olbia S.p.A.</t>
  </si>
  <si>
    <t>13882471009</t>
  </si>
  <si>
    <t>10/12/2022</t>
  </si>
  <si>
    <t>000032/PA</t>
  </si>
  <si>
    <t xml:space="preserve">Manutenzione impianto irrigazione Campo Sotgia - Fornitura nuovi irrigatori Impegno di Spesa - Affidamento Ditta Cugusi s.a.s. - Valledoria (SS).
</t>
  </si>
  <si>
    <t>ZC137D46B4</t>
  </si>
  <si>
    <t>CUGUSI  S.A.S. DI CUGUSI SALVATORE</t>
  </si>
  <si>
    <t>01605050903</t>
  </si>
  <si>
    <t>141</t>
  </si>
  <si>
    <t>FATTURA SERVIZIO GESTIONE RACCOLTA INTEGRATA DEI RIFIUTI SOLIDI URBANI-MESE DI SETTEMBRE 2022</t>
  </si>
  <si>
    <t>6842149FF5</t>
  </si>
  <si>
    <t>DITTA ECONOVA SRL</t>
  </si>
  <si>
    <t>11739660014</t>
  </si>
  <si>
    <t>30/11/2022</t>
  </si>
  <si>
    <t>24/10/2022</t>
  </si>
  <si>
    <t>25/E</t>
  </si>
  <si>
    <t xml:space="preserve">Interventi di manutenzione ordinaria sui mezzi comunali e sulle attrezzature. Affidamento diretto alla Ditta Officina F.lli Marras snc - Oschiri.Impegno di spesa anno 2021.  
</t>
  </si>
  <si>
    <t>ZCC34986A2</t>
  </si>
  <si>
    <t>MARRAS DEI FRATELLI FABRIZIO E ROSSANO MARRAS SNC</t>
  </si>
  <si>
    <t>01889020903</t>
  </si>
  <si>
    <t>FP/499</t>
  </si>
  <si>
    <t xml:space="preserve">"Servizio di Smaltimento RR.SS.UU. Conferimenti in impianto di compostaggio dei mesi di luglio e agosto 2022 Consorzio ZIR Chilivani - Ozieri.
</t>
  </si>
  <si>
    <t>9118877F57</t>
  </si>
  <si>
    <t>CONSORZIO ZONA INDUSTRIALE DI INTERESSE REGIONALE DI CHILIVANI</t>
  </si>
  <si>
    <t>00855530903</t>
  </si>
  <si>
    <t>81000150904</t>
  </si>
  <si>
    <t>05/12/2022</t>
  </si>
  <si>
    <t>P0023323</t>
  </si>
  <si>
    <t>CONTRIBUTO AMBIENTALE CONAI ASSOLTO</t>
  </si>
  <si>
    <t>Z153809D65</t>
  </si>
  <si>
    <t>MONDOFFICE SRL STAPLES DIRECT</t>
  </si>
  <si>
    <t>07491520156</t>
  </si>
  <si>
    <t>07/12/2022</t>
  </si>
  <si>
    <t>004263348128</t>
  </si>
  <si>
    <t>08/10/2022</t>
  </si>
  <si>
    <t>Fattura energia elettrica utenza località SAS RUINAS 3SN .Periodo: agosto-settembre 2022.</t>
  </si>
  <si>
    <t>ENEL ENERGIA SPA</t>
  </si>
  <si>
    <t>06655971007</t>
  </si>
  <si>
    <t>004263936063</t>
  </si>
  <si>
    <t>Fattura energia elettrica utenza illuminazione pubblica località PIANAS SNC .Periodo: settembre 2022.</t>
  </si>
  <si>
    <t>004265393021</t>
  </si>
  <si>
    <t>Fattura energia elettrica utenza TEATRO COMUNALE .Periodo: settembre 2022.</t>
  </si>
  <si>
    <t>11/12/2022</t>
  </si>
  <si>
    <t>004266718252</t>
  </si>
  <si>
    <t>Fattura energia elettrica utenza CIRC. SAN PIETRO 14.Periodo: Agosto-settembre 2022.</t>
  </si>
  <si>
    <t>12/12/2022</t>
  </si>
  <si>
    <t>004267953607</t>
  </si>
  <si>
    <t>Fattura energia elettrica utenza ill. pubblica LOCALITA' BALASCIA SNC .Periodo: settembre 2022.</t>
  </si>
  <si>
    <t>13/12/2022</t>
  </si>
  <si>
    <t>004268605576</t>
  </si>
  <si>
    <t>Fattura energia elettrica utenza VIA EUROPA 15  .Periodo: agosto-settembre 2022.</t>
  </si>
  <si>
    <t>004270796476</t>
  </si>
  <si>
    <t>13/10/2022</t>
  </si>
  <si>
    <t>Fattura energia elettrica utenza illuminazione pubblica LOCALITA' MADONNA DI CASTRO SNC.Periodo: settembre 2022.</t>
  </si>
  <si>
    <t>15/12/2022</t>
  </si>
  <si>
    <t>004270796477</t>
  </si>
  <si>
    <t>Fattura energia elettrica utenza illuminazione pubblica LOCALITA' SAN LEONARDO SNC.Periodo: settembre 2022.</t>
  </si>
  <si>
    <t>14/12/2022</t>
  </si>
  <si>
    <t>004270796478</t>
  </si>
  <si>
    <t>Fattura energia elettrica utenza illuminazione pubblica LOCALITA' SU SIGNALADU SNC.Periodo: settembre 2022.</t>
  </si>
  <si>
    <t>14 / PA</t>
  </si>
  <si>
    <t>Impegno definitivo acquisto tamponi</t>
  </si>
  <si>
    <t>Z2D35F3B3C</t>
  </si>
  <si>
    <t>4220722800023210</t>
  </si>
  <si>
    <t>Fattura Agosto 22: Periodo 5/22 Giu - Lug</t>
  </si>
  <si>
    <t>Z893543AA2</t>
  </si>
  <si>
    <t>17/08/2022</t>
  </si>
  <si>
    <t>TELECOM ITALIA SPA</t>
  </si>
  <si>
    <t>00488410010</t>
  </si>
  <si>
    <t>15/10/2022</t>
  </si>
  <si>
    <t>4220722800023496</t>
  </si>
  <si>
    <t>8R00130258</t>
  </si>
  <si>
    <t>8R00130378</t>
  </si>
  <si>
    <t>16/10/2022</t>
  </si>
  <si>
    <t>8R00130466</t>
  </si>
  <si>
    <t>8R00130472</t>
  </si>
  <si>
    <t>8R00130500</t>
  </si>
  <si>
    <t>8R00130858</t>
  </si>
  <si>
    <t>8R00130889</t>
  </si>
  <si>
    <t>8R00130914</t>
  </si>
  <si>
    <t>8R00131123</t>
  </si>
  <si>
    <t>8R00131272</t>
  </si>
  <si>
    <t>8R00131290</t>
  </si>
  <si>
    <t>6820220820003516</t>
  </si>
  <si>
    <t>25/08/2022</t>
  </si>
  <si>
    <t>RIFATTURAZIONE FATTURA 8R00079704 PERIODO 4 BIM  2021: APRILE - MAGGIO  LINEA 0797349102 CONTRATTO 099318298843</t>
  </si>
  <si>
    <t>26/08/2022</t>
  </si>
  <si>
    <t>25/10/2022</t>
  </si>
  <si>
    <t>7X04211990</t>
  </si>
  <si>
    <t>Fattura Ottobre 22: Periodo 6/22 Ago-Sett</t>
  </si>
  <si>
    <t>Z6E218B443</t>
  </si>
  <si>
    <t>26/10/2022</t>
  </si>
  <si>
    <t>FP/571</t>
  </si>
  <si>
    <t xml:space="preserve">"Servizio di Smaltimento RR.SS.UU."Conferimenti in impianto di compostaggio mese di Settembre 2022. Consorzio ZIR Chilivani - Ozieri.
</t>
  </si>
  <si>
    <t>41 PA</t>
  </si>
  <si>
    <t>17/10/2022</t>
  </si>
  <si>
    <t>SERVIZIO DI SPAZZAMENTO STRADE CENTRO ABITATO. MESI DI LUGLIO AGOSTO 2022</t>
  </si>
  <si>
    <t>Z48380357C</t>
  </si>
  <si>
    <t>17/12/2022</t>
  </si>
  <si>
    <t>42 PA</t>
  </si>
  <si>
    <t>MANUTENZIONE DELLE AREE VERDI , AREE ESTERNE
DELLE SCUOLE E DEL CIMITERO COMUNALE. MESE DI
LUGLIO AGOSTO 2022 .</t>
  </si>
  <si>
    <t>Z7938034F7</t>
  </si>
  <si>
    <t>27/10/2022</t>
  </si>
  <si>
    <t>2022/907/PSM</t>
  </si>
  <si>
    <t>Numero Identificativo Ordine: 6600870</t>
  </si>
  <si>
    <t>Z8434E215C</t>
  </si>
  <si>
    <t>TEMPI MODERNI S.P.A.</t>
  </si>
  <si>
    <t>04330930266</t>
  </si>
  <si>
    <t>1022274769</t>
  </si>
  <si>
    <t>30039235-004</t>
  </si>
  <si>
    <t>Z3535A06F9</t>
  </si>
  <si>
    <t>Poste Italiane S.p.A.</t>
  </si>
  <si>
    <t>01114601006</t>
  </si>
  <si>
    <t>97103880585</t>
  </si>
  <si>
    <t>31/10/2022</t>
  </si>
  <si>
    <t>27/12/2022</t>
  </si>
  <si>
    <t>43 PA</t>
  </si>
  <si>
    <t>MANUTENZIONE E PULIZIA IMPIANTI SPORTIVI,
IMMOBILI COMUNALI, MARCIAPIEDI VIABILITA' E
ARREDO URBANO. MESE DI LUGLIO AGOSTO 2022</t>
  </si>
  <si>
    <t>ZAD3803541</t>
  </si>
  <si>
    <t>02/11/2022</t>
  </si>
  <si>
    <t>FATTPA 100_22</t>
  </si>
  <si>
    <t>30/12/2022</t>
  </si>
  <si>
    <t>145/2022</t>
  </si>
  <si>
    <t>CIG: Z2537A0A52 - MARTERIALE DI CONSUMO CANON</t>
  </si>
  <si>
    <t>Z2537A0A52</t>
  </si>
  <si>
    <t>25/12/2022</t>
  </si>
  <si>
    <t>331V2/V2</t>
  </si>
  <si>
    <t>Fattura clienti Split Payment ex art. 17-ter DPR 633/72</t>
  </si>
  <si>
    <t>Z7932D78E1</t>
  </si>
  <si>
    <t>FUNTANA SOC. COOP. SOC. ONLUS NO PROFIT</t>
  </si>
  <si>
    <t>01468080906</t>
  </si>
  <si>
    <t>20/12/2022</t>
  </si>
  <si>
    <t>03/11/2022</t>
  </si>
  <si>
    <t>822000276811</t>
  </si>
  <si>
    <t>FORNITURA ENERGIA ELETTRICA ill.pubblica Viale Italia snc periodo: 01.09.2022-30.09.2022 POD IT001E99035865 Contatore 000000000000002600 kWh 5019</t>
  </si>
  <si>
    <t>04/11/2022</t>
  </si>
  <si>
    <t>07/11/2022</t>
  </si>
  <si>
    <t>26/12/2022</t>
  </si>
  <si>
    <t>822000276813</t>
  </si>
  <si>
    <t>FORNITURA ENERGIA ELETTRICA utenza Via Sassari snc periodo: 01.09.2022-30.09.2022 POD IT001E99036527 Contatore 000000000006097976 kWh 0</t>
  </si>
  <si>
    <t>822000276814</t>
  </si>
  <si>
    <t>FORNITURA ENERGIA ELETTRICA utenza Via Mons. Bua snc periodo: 01.09.2022-30.09.2022 POD IT001E99036175 Contatore 000000000002170900 kWh 0</t>
  </si>
  <si>
    <t>822000276815</t>
  </si>
  <si>
    <t>FORNITURA ENERGIA ELETTRICA ill.pubblica Via San Demetrio snc periodo: 01.09.2022-30.09.2022 POD IT001E99037473 Contatore 000000000001009891 kWh 3200</t>
  </si>
  <si>
    <t>822000276816</t>
  </si>
  <si>
    <t>FORNITURA ENERGIA ELETTRICA utenza scuola elementare Via Europa 15 periodo: 01.09.2022-30.09.2022 POD IT001E99035875 Contatore 000000000002056115 kWh 1338</t>
  </si>
  <si>
    <t>822000284997</t>
  </si>
  <si>
    <t>FORNITURA ENERGIA ELETTRICA utenza Viale Italia snc periodo: 01.09.2022-30.09.2022 POD IT001E99036426 Contatore 000000000001114396 kWh 112</t>
  </si>
  <si>
    <t>822000288473</t>
  </si>
  <si>
    <t>FORNITURA ENERGIA ELETTRICA utenza Via Roma 4 periodo: 01.09.2022-30.09.2022 POD IT001E99037862 Contatore 000000000001559624 kWh 940</t>
  </si>
  <si>
    <t>822000288474</t>
  </si>
  <si>
    <t>FORNITURA ENERGIA ELETTRICA utenza cimitero Via San Demetrio snc periodo: 01.09.2022-30.09.2022 POD IT001E99037475 Contatore 000000000007106939 kWh 42</t>
  </si>
  <si>
    <t>822000288475</t>
  </si>
  <si>
    <t>FORNITURA ENERGIA ELETTRICA utenza scuola materna traversa Antonio Segni snc periodo: 31.08.2022-30.09.2022 POD IT001E99036223 Contatore 000000000001681896 kWh 67</t>
  </si>
  <si>
    <t>22/04/2022</t>
  </si>
  <si>
    <t>822000288476</t>
  </si>
  <si>
    <t>FORNITURA ENERGIA ELETTRICA ill.pubblica regione S'Utturu snc periodo: 01.09.2022-30.09.2022 POD IT001E99037870 Contatore 000000000000084247 kWh 3410</t>
  </si>
  <si>
    <t>822000288477</t>
  </si>
  <si>
    <t>FORNITURA ENERGIA ELETTRICA utenza Via Cavour snc periodo: 01.09.2022-30.09.2022 POD IT001E99037012 Contatore 000000000006050109 kWh 17</t>
  </si>
  <si>
    <t>822000288478</t>
  </si>
  <si>
    <t>FORNITURA ENERGIA ELETTRICA ill.pubblica Via Mattatoio snc periodo: 01.09.2022-30.09.2022 POD IT001E99036015 Contatore 000000000001559780 kWh 1855</t>
  </si>
  <si>
    <t>822000288921</t>
  </si>
  <si>
    <t>FORNITURA ENERGIA ELETTRICA ill. pubblica rione 167 sncperiodo: 26.02.2022-30.09.2022 POD IT001E99035960 Contatore 000000000001570308 kWh 6945</t>
  </si>
  <si>
    <t>822000288922</t>
  </si>
  <si>
    <t>FORNITURA ENERGIA ELETTRICA ill.pubblica Via Brigata Sassari snc periodo: 01.09.2022-30.09.2022 POD IT001E99035855 Contatore 000000000000000940 kWh 4490</t>
  </si>
  <si>
    <t>822000289981</t>
  </si>
  <si>
    <t>FORNITURA ENERGIA ELETTRICA ill.pubblica Viale Stazione snc periodo: 01.09.2022-30.09.2022 POD IT001E99035878 Contatore 000000000000000950 kWh 4127</t>
  </si>
  <si>
    <t>822000289982</t>
  </si>
  <si>
    <t>FORNITURA ENERGIA ELETTRICA Via XXIV Maggio 20 periodo: 01.09.2022-30.09.2022 POD IT001E99035867 Contatore 000000000000000923 kWh 1723</t>
  </si>
  <si>
    <t>0038/2022</t>
  </si>
  <si>
    <t>Lavori di messa in sicurezza dei locali per creazione di aule A valere sui fondi strutturali per l'edilizia scolastica Finanziamento di messa in sicurezza e adattamento spazi per l'anno scolastico 2021-2022 scuola primaria SSEE83101P.</t>
  </si>
  <si>
    <t>8952800447</t>
  </si>
  <si>
    <t>C.B. COSTRUZIONI SRL</t>
  </si>
  <si>
    <t>02179350901</t>
  </si>
  <si>
    <t>PIANO OPERE PUBBLICHE</t>
  </si>
  <si>
    <t>01/01/2023</t>
  </si>
  <si>
    <t>23/E</t>
  </si>
  <si>
    <t>Servizio manutenzione impianti idrici ed idraulici - Ditta Termoidraulica di Batzu Salvatore -Ottobre 2022.</t>
  </si>
  <si>
    <t>822000276818</t>
  </si>
  <si>
    <t>FORNITURA ENERGIA ELETTRICA utenza Via Roma snc periodo: 01.07.2022-30.09.2022 POD IT001E99035887 Contatore 000000000000002036 kWh 41564</t>
  </si>
  <si>
    <t>822000292650</t>
  </si>
  <si>
    <t>FORNITURA ENERGIA ELETTRICA utenza circ. San Pietro 14 periodo: 01.02.2022-30.09.2022 POD IT001E99037758 Contatore 000000000000084303 kWh 10645</t>
  </si>
  <si>
    <t>28/12/2022</t>
  </si>
  <si>
    <t>822000293945</t>
  </si>
  <si>
    <t>FORNITURA ENERGIA ELETTRICA ill.pubblica loc. Sa Rughe snc periodo: 01.09.2022-30.09.2022 POD IT001E99036053 Contatore 000000000050018786 kWh 433</t>
  </si>
  <si>
    <t>FPA 9/22</t>
  </si>
  <si>
    <t>OTTOBRE 2022. SERVIZIO DI ASSISTENZA PSICOLOGICA IN FAVORE DI DISABILI PSICHICI E SOGGETTI IN DIFFICOLTA'</t>
  </si>
  <si>
    <t>Z8134EDFBE</t>
  </si>
  <si>
    <t>FILIGHEDDU ROBERTA</t>
  </si>
  <si>
    <t>02427320904</t>
  </si>
  <si>
    <t>FLGRRT81H57I452N</t>
  </si>
  <si>
    <t>2/2224</t>
  </si>
  <si>
    <t>SETTEMBRE 2022 SAD</t>
  </si>
  <si>
    <t>06/01/2023</t>
  </si>
  <si>
    <t>2/2225</t>
  </si>
  <si>
    <t>SETTEMBRE 2022 SAD 162/98 DIR.</t>
  </si>
  <si>
    <t>09/11/2022</t>
  </si>
  <si>
    <t>332V2/V2</t>
  </si>
  <si>
    <t>Z5333A0A57</t>
  </si>
  <si>
    <t>333V2/V2</t>
  </si>
  <si>
    <t>Z7E359FF32</t>
  </si>
  <si>
    <t>334V2/V2</t>
  </si>
  <si>
    <t>Z65383FB38</t>
  </si>
  <si>
    <t>10/11/2022</t>
  </si>
  <si>
    <t>2PA</t>
  </si>
  <si>
    <t>Programma Interventi per l'aumento del patrimonio boschivo annualità 2021 Primo turno - Acquisto arbusto da fiore a foglie caduche -  Ditta Pinna Marisa.</t>
  </si>
  <si>
    <t>ZD237D99B9</t>
  </si>
  <si>
    <t>PINNA MARISA CATERINA</t>
  </si>
  <si>
    <t>01377450919</t>
  </si>
  <si>
    <t>PNNMSC66T71G153S</t>
  </si>
  <si>
    <t>14/11/2022</t>
  </si>
  <si>
    <t>592/22</t>
  </si>
  <si>
    <t>Programma interventi per aumento del patrimonio boschivo, legge regionale n. 1/2009, art. 3, comma 2, lett.b,integrata dall'art.6,comma 10,lett.b,L.R.1/2011.Anno 2021 L.R.di bilancio n.5 del 25 02 2021e n.10 del 13 03 2020.Servizio di consulenza cantieri.</t>
  </si>
  <si>
    <t>Z5D36F9316</t>
  </si>
  <si>
    <t>PIRINU GIUSEPPE</t>
  </si>
  <si>
    <t>01287790909</t>
  </si>
  <si>
    <t>PRNGPP61P29I452D</t>
  </si>
  <si>
    <t>469-FE</t>
  </si>
  <si>
    <t>VISITE MEDICHE CANTIERE I TURNO</t>
  </si>
  <si>
    <t>Z1736F92D9</t>
  </si>
  <si>
    <t>SATTA  SALVATORE</t>
  </si>
  <si>
    <t>01429290909</t>
  </si>
  <si>
    <t>STTSVT63M12I452F</t>
  </si>
  <si>
    <t>21/11/2022</t>
  </si>
  <si>
    <t>470-FE</t>
  </si>
  <si>
    <t>VISITE MEDICHE CANTIERE II TURNO</t>
  </si>
  <si>
    <t>Z4C37BD3ED</t>
  </si>
  <si>
    <t>11/11/2022</t>
  </si>
  <si>
    <t>1922/V1</t>
  </si>
  <si>
    <t>OTTOBRE 2022 SERVIZIO DI SEGRETARIATO SOCIALE</t>
  </si>
  <si>
    <t>07/01/2023</t>
  </si>
  <si>
    <t>2018/V1</t>
  </si>
  <si>
    <t>INTEGRAZIONE OTTOBRE 2022 SERVIZIO DI SEGRETARIATO SOCIALE</t>
  </si>
  <si>
    <t>09/01/2023</t>
  </si>
  <si>
    <t>488/W&amp;W</t>
  </si>
  <si>
    <t>CIG Z31377CA19: IMPEGNO DI SPESA PER ACQUISTO E FORNITURA ARTICOLI DI VESTIARIO IN USO ALLA POLIZIA LOCALE DITTA WORK&amp;WEAR GRAFIK-ART S.R.L.</t>
  </si>
  <si>
    <t>Z31377CA19</t>
  </si>
  <si>
    <t>WORK&amp;WEAR GRAFIK-ART S.R.L.</t>
  </si>
  <si>
    <t>01228660955</t>
  </si>
  <si>
    <t>POLIZIA MUNICIPALE</t>
  </si>
  <si>
    <t>03/01/2023</t>
  </si>
  <si>
    <t>FATTPA 8_22</t>
  </si>
  <si>
    <t xml:space="preserve">Progettazione definitiva ed esecutiva, coordinamento della
sicurezza in fase di progettazione relative all'intervento
pubblico LAVORI DI RIQUALIFICAZIONE DEL
PATRIMONIO EDILIZIO RESIDENZIALE PUBBLICO -
FABBRICATO COMPOSTO DA N 6 APPARTAMENTI
</t>
  </si>
  <si>
    <t>9288835D1F</t>
  </si>
  <si>
    <t>NIEDDU STEFANO</t>
  </si>
  <si>
    <t>01108830918</t>
  </si>
  <si>
    <t>NDDSFN72S03F979K</t>
  </si>
  <si>
    <t>15/11/2022</t>
  </si>
  <si>
    <t>144/2022</t>
  </si>
  <si>
    <t xml:space="preserve">Determina a contrarre affidamento ripristino fotocopiatore - Ufficio Tecnico Affidamento diretto Ditta PUNTO COM di Alessandro Crasta.
</t>
  </si>
  <si>
    <t>Z3B37D83A7</t>
  </si>
  <si>
    <t>50 PA</t>
  </si>
  <si>
    <t>10/01/2023</t>
  </si>
  <si>
    <t>17/11/2022</t>
  </si>
  <si>
    <t>2/209</t>
  </si>
  <si>
    <t>CIG: Z1A350CC9C - SERVIZIO DI SUPPORTO  PER LA GESTIONE  GIURIDICA DEL PERSONALE . AFFIDAMENTO INCARICO DITTA EN.LI GROUPE SRLS.</t>
  </si>
  <si>
    <t>Z1A350CC9C</t>
  </si>
  <si>
    <t>EN.LI GROUPE SRLS</t>
  </si>
  <si>
    <t>03964990612</t>
  </si>
  <si>
    <t>2/217</t>
  </si>
  <si>
    <t>CIG: Z573530122 - SERVIZIO DI SUPPORTO  PER LA GESTIONE  GIURIDICA DEL PERSONALE .REDAZIONE N. 10 PRATICHE PASSWEB AFFIDAMENTO SERVIZIO DITTA EN.LI GROUPE SRLS. PRENOTAZIONE IMPEGNO DI SPESA</t>
  </si>
  <si>
    <t>Z573530122</t>
  </si>
  <si>
    <t>DDPA8</t>
  </si>
  <si>
    <t>Materiali edili</t>
  </si>
  <si>
    <t>Z5E3867A8F</t>
  </si>
  <si>
    <t>GM EDILE di BUA MARCELLO PAOLO &amp; C s.a.s.</t>
  </si>
  <si>
    <t>01241300902</t>
  </si>
  <si>
    <t>40 /C</t>
  </si>
  <si>
    <t>FATTURA FORNITURA MATERIALI PER MANUTENZIONI ATTREZZATURE COMUNALI</t>
  </si>
  <si>
    <t>Z4D38610FD</t>
  </si>
  <si>
    <t>DITTA MARIANI S.R.L.</t>
  </si>
  <si>
    <t>01734890906</t>
  </si>
  <si>
    <t>2022/943/PSM</t>
  </si>
  <si>
    <t>08/01/2023</t>
  </si>
  <si>
    <t>2022/FETM008216/1788</t>
  </si>
  <si>
    <t>aquisto gasolio automezzi impegno terzo quadrimestre 2022</t>
  </si>
  <si>
    <t>Z5238757DA</t>
  </si>
  <si>
    <t>CARTA  GABRIELLA</t>
  </si>
  <si>
    <t>02130500909</t>
  </si>
  <si>
    <t>CRTGRL78L47G203Z</t>
  </si>
  <si>
    <t>23/11/2022</t>
  </si>
  <si>
    <t>004271896435</t>
  </si>
  <si>
    <t>Fattura energia elettrica teatro comunale. Periodo: ottobre 2022.</t>
  </si>
  <si>
    <t>24/11/2022</t>
  </si>
  <si>
    <t>004274201704</t>
  </si>
  <si>
    <t>Fattura energia elettrica ill. pubblica località Balascia snc. Periodo: ottobre 2022.</t>
  </si>
  <si>
    <t>11/01/2023</t>
  </si>
  <si>
    <t>004274201705</t>
  </si>
  <si>
    <t>Fattura energia elettrica ill. pubblica località Su Signaladu snc. Periodo: ottobre 2022.</t>
  </si>
  <si>
    <t>004277636981</t>
  </si>
  <si>
    <t>Fattura energia elettrica ill. pubblica località San Leonardo  snc. Periodo: ottobre 2022.</t>
  </si>
  <si>
    <t>12/01/2023</t>
  </si>
  <si>
    <t>004278643459</t>
  </si>
  <si>
    <t>12/11/2022</t>
  </si>
  <si>
    <t>Fattura energia elettrica ill. pubblica località Pianas snc. Periodo: ottobre 2022.</t>
  </si>
  <si>
    <t>004279194375</t>
  </si>
  <si>
    <t>13/11/2022</t>
  </si>
  <si>
    <t>Fattura energia elettrica ill. pubblica località Madonna di Castro snc. Periodo: ottobre 2022.</t>
  </si>
  <si>
    <t>14/01/2023</t>
  </si>
  <si>
    <t>249</t>
  </si>
  <si>
    <t>VENDITA AFFIDAMENTO FORNITURA MATERIALI PER MANUTENZIONI PATRIMONIO COMUNALE Secondo Quadrimestre 2022</t>
  </si>
  <si>
    <t>ZB93691770</t>
  </si>
  <si>
    <t>SUPEREDIL SNC</t>
  </si>
  <si>
    <t>00887780906</t>
  </si>
  <si>
    <t>31/12/2022</t>
  </si>
  <si>
    <t>250</t>
  </si>
  <si>
    <t>251</t>
  </si>
  <si>
    <t>VENDITA AFFIDAMENTO FORNITURA MATERIALI PER MANUTENZIONI PATRIMONIO COMUNALE Terzo Quadrimestre 2022</t>
  </si>
  <si>
    <t>ZBC384B27C</t>
  </si>
  <si>
    <t>151</t>
  </si>
  <si>
    <t>GESTIONE DELLA RACCOLTA DEI RIFIUTI SOLIDI URBANI.FATTURA MESE DI OTTOBRE '22</t>
  </si>
  <si>
    <t>02/01/2023</t>
  </si>
  <si>
    <t>407-22</t>
  </si>
  <si>
    <t>18/11/2022</t>
  </si>
  <si>
    <t>Riferimento bolla n. 560-22 del 17/11/22</t>
  </si>
  <si>
    <t>ZB93844EA6</t>
  </si>
  <si>
    <t>LIBRERIA KOINE' SRL</t>
  </si>
  <si>
    <t>02665060907</t>
  </si>
  <si>
    <t>17/01/2023</t>
  </si>
  <si>
    <t>004280529917</t>
  </si>
  <si>
    <t>Descrizione Contratto CONSIPEE19_VAR12_L7-illuminazione pubblica località Mandras snc.</t>
  </si>
  <si>
    <t>Z5136F8FDA</t>
  </si>
  <si>
    <t>20/01/2023</t>
  </si>
  <si>
    <t>23</t>
  </si>
  <si>
    <t>Manutenzione ordinaria arredi Biblioteca - Impegno di spesa - C.I.G. Z333850D05  Variazione ex art. 175 comma 5 - quater D.Lgs 267/2000 - Missione 05 - Programma 02 - Titolo 1 - Macroaggregato 103</t>
  </si>
  <si>
    <t>Z333850D05</t>
  </si>
  <si>
    <t>22/01/2023</t>
  </si>
  <si>
    <t>215/FT2</t>
  </si>
  <si>
    <t>16/11/2022</t>
  </si>
  <si>
    <t>FATTURA</t>
  </si>
  <si>
    <t>Z69387BC2D</t>
  </si>
  <si>
    <t>SISTEL INFORMATICA</t>
  </si>
  <si>
    <t>00673310918</t>
  </si>
  <si>
    <t>2022/FETM008216/1853</t>
  </si>
  <si>
    <t>Aquisto gasolio automezzi impegno terzo quadrimestre 2022</t>
  </si>
  <si>
    <t>ZED38A3CB4</t>
  </si>
  <si>
    <t>16/01/2023</t>
  </si>
  <si>
    <t>2022/FETM008216/1854</t>
  </si>
  <si>
    <t>44 PA</t>
  </si>
  <si>
    <t>29/10/2022</t>
  </si>
  <si>
    <t>SERVIZIO DI SPAZZAMENTO STRADE CENTRO ABITATO. MESE DI SETTEMBRE 2022</t>
  </si>
  <si>
    <t>45 PA</t>
  </si>
  <si>
    <t>MANUTENZIONE DELLE AREE VERDI , AREE ESTERNE DELLE SCUOLE E DEL CIMITERO COMUNALE. MESE DI SETTEMBRE 2022.</t>
  </si>
  <si>
    <t>46 PA</t>
  </si>
  <si>
    <t>MANUTENZIONE E PULIZIA IMPIANTI SPORTIVI. MESE DI SETTEMBRE 2022</t>
  </si>
  <si>
    <t>47 PA</t>
  </si>
  <si>
    <t>SERVIZIO DI SPAZZAMENTO STRADE CENTRO ABITATO. MESE DI OTTOBRE 2022</t>
  </si>
  <si>
    <t>28/11/2022</t>
  </si>
  <si>
    <t>48 PA</t>
  </si>
  <si>
    <t>MANUTENZIONE DELLE AREE VERDI , AREE ESTERNE DELLE SCUOLE E DEL CIMITERO COMUNALE. MESE DI OTTOBRE 2022</t>
  </si>
  <si>
    <t>49 PA</t>
  </si>
  <si>
    <t>MANUTENZIONE E PULIZIA IMPIANTI SPORTIVI, IMMOBILI COMUNALI, MARCIAPIEDI VIABILITA' E ARREDO URBANO. MESE DI OTTOBRE 2022</t>
  </si>
  <si>
    <t>DDPA7</t>
  </si>
  <si>
    <t>materiali edili</t>
  </si>
  <si>
    <t>ZC5366A43B</t>
  </si>
  <si>
    <t>DDPA9</t>
  </si>
  <si>
    <t>822000296627</t>
  </si>
  <si>
    <t>FORNITURA ENERGIA ELETTRICA utenza Via Brigata Sassari snc. periodo: 01.10.2022-31.10.2022 POD IT001E99035856 Contatore 000000000099035856 kWh 858</t>
  </si>
  <si>
    <t>243</t>
  </si>
  <si>
    <t>Vostro dare convenzione annuale servizio ritiro rifiuti
speciali, costituiti da toner da stampa esausti. CER
08.03.18. Periodo di riferimento 01/01/2022- 31/12/2022.
Municipio Scuole</t>
  </si>
  <si>
    <t>Z2E343385B</t>
  </si>
  <si>
    <t>ECO-3R SRL</t>
  </si>
  <si>
    <t>01613860913</t>
  </si>
  <si>
    <t>822000277082</t>
  </si>
  <si>
    <t>FORNITURA ENERGIA ELETTRICA utenza Via Umberto snc.periodo: 01.09.2022-30.09.2022 POD IT001E03405549 Contatore 000000000000487451 kWh 21</t>
  </si>
  <si>
    <t>822000300829</t>
  </si>
  <si>
    <t>FORNITURA ENERGIA ELETTRICA utenza Via San Demetrio snc periodo: 01.10.2022-31.10.2022 POD IT001E99037474 Contatore 000000000001570320 kWh 0</t>
  </si>
  <si>
    <t>28/01/2023</t>
  </si>
  <si>
    <t>822000302857</t>
  </si>
  <si>
    <t>FORNITURA ENERGIA ELETTRICA utenza Viale Italia snc.periodo: 01.10.2022-31.10.2022 POD IT001E99036426 Contatore 000000000001114396 kWh 68</t>
  </si>
  <si>
    <t>822000302858</t>
  </si>
  <si>
    <t>FORNITURA ENERGIA ELETTRICA utenza Via San Pietro 14.periodo: 01.10.2022-31.10.2022 POD IT001E99037758 Contatore 000000000000084303 kWh 792</t>
  </si>
  <si>
    <t>27/01/2023</t>
  </si>
  <si>
    <t>822000302859</t>
  </si>
  <si>
    <t>FORNITURA ENERGIA ELETTRICA utenza Via Marconi 9.periodo: 01.10.2022-31.10.2022 POD IT001E99035881 Contatore 000000000001001269 kWh 2117</t>
  </si>
  <si>
    <t>822000302860</t>
  </si>
  <si>
    <t>FORNITURA ENERGIA ELETTRICA utenza Via Paolo Sanna 16.periodo: 28.02.2022-31.10.2022 POD IT001E99037084 Contatore 000000000006042597 kWh 0</t>
  </si>
  <si>
    <t>822000302861</t>
  </si>
  <si>
    <t>FORNITURA ENERGIA ELETTRICA utenza di illuminazione pubblica Viale Italia snc.periodo: 01.10.2022-31.10.2022 POD IT001E99035865 Contatore 000000000000002600 kWh 5709</t>
  </si>
  <si>
    <t>822000302862</t>
  </si>
  <si>
    <t>FORNITURA ENERGIA ELETTRICA utenza Viale Stazione snc.periodo: 01.10.2022-31.10.2022 POD IT001E99037377 Contatore 000000000007106934 kWh 70</t>
  </si>
  <si>
    <t>822000303909</t>
  </si>
  <si>
    <t>FORNITURA ENERGIA ELETTRICA utenza Via Mattatoio snc.periodo: 01.10.2022-31.10.2022 POD IT001E99036016 Contatore 000000000001559710 kWh 37</t>
  </si>
  <si>
    <t>822000303910</t>
  </si>
  <si>
    <t>FORNITURA ENERGIA ELETTRICA utenza di illuminazione pubblica Viale Stazione snc.periodo: 01.10.2022-31.10.2022 POD IT001E99035878 Contatore 000000000000000950 kWh 4762</t>
  </si>
  <si>
    <t>822000303911</t>
  </si>
  <si>
    <t>FORNITURA ENERGIA ELETTRICA utenza Via XXIV Maggio 20.periodo: 01.10.2022-31.10.2022 POD IT001E99035867 Contatore 000000000000000923 kWh 489</t>
  </si>
  <si>
    <t>822000307699</t>
  </si>
  <si>
    <t>FORNITURA ENERGIA ELETTRICA utenza Via Roma snc.periodo: 01.10.2022-31.10.2022 POD IT001E99035887 Contatore 000000000000002036 kWh 13151</t>
  </si>
  <si>
    <t>822000307700</t>
  </si>
  <si>
    <t>FORNITURA ENERGIA ELETTRICA utenza Via Roma 4.periodo: 01.10.2022-31.10.2022 POD IT001E99037862 Contatore 000000000001559624 kWh 758</t>
  </si>
  <si>
    <t>822000307701</t>
  </si>
  <si>
    <t>FORNITURA ENERGIA ELETTRICA utrenza Via San Demetrio snc.periodo: 01.10.2022-31.10.2022 POD IT001E99037475 Contatore 000000000007106939 kWh 22</t>
  </si>
  <si>
    <t>822000311355</t>
  </si>
  <si>
    <t>FORNITURA ENERGIA ELETTRICA utenza di illuminazione pubblica rione 167 snc.periodo: 01.10.2022-31.10.2022 POD IT001E99035960 Contatore 000000000001570308 kWh 1245</t>
  </si>
  <si>
    <t>822000311356</t>
  </si>
  <si>
    <t>FORNITURA ENERGIA ELETTRICA utenza di illuminazione pubblica Via Brigata Sassari snc.periodo: 01.10.2022-31.10.2022 POD IT001E99035855 Contatore 000000000000000940 kWh 5093</t>
  </si>
  <si>
    <t>822000312937</t>
  </si>
  <si>
    <t>FORNITURA ENERGIA ELETTRICA utenza Via Sassari snc. periodo: 01.10.2022-31.10.2022 POD IT001E99036527 Contatore 000000000006097976 kWh 0</t>
  </si>
  <si>
    <t>822000312938</t>
  </si>
  <si>
    <t>FORNITURA ENERGIA ELETTRICA utenza Via Mons. Bua snc.periodo: 01.10.2022-31.10.2022 POD IT001E99036175 Contatore 000000000002170900 kWh 0</t>
  </si>
  <si>
    <t>822000312939</t>
  </si>
  <si>
    <t>FORNITURA ENERGIA ELETTRICA utenza di illluminazione pubblica Via San Demetrio snc.periodo: 01.10.2022-31.10.2022 POD IT001E99037473 Contatore 000000000001009891 kWh 3730</t>
  </si>
  <si>
    <t>822000312940</t>
  </si>
  <si>
    <t>FORNITURA ENERGIA ELETTRICA utenza Via Europa 15.periodo: 01.10.2022-31.10.2022 POD IT001E99035875 Contatore 000000000002056115 kWh 1654</t>
  </si>
  <si>
    <t>822000312941</t>
  </si>
  <si>
    <t>FORNITURA ENERGIA ELETTRICA utenza Via Nazionale 36. periodo: 01.10.2022-31.10.2022 POD IT001E99036771 Contatore 000000000006702338 kWh 2</t>
  </si>
  <si>
    <t>822000313225</t>
  </si>
  <si>
    <t>FORNITURA ENERGIA ELETTRICA utenza Traversa Via Antonio Segni.periodo: 01.10.2022-31.10.2022 POD IT001E99036223 Contatore 000000000001681896 kWh 76</t>
  </si>
  <si>
    <t>822000313226</t>
  </si>
  <si>
    <t>FORNITURA ENERGIA ELETTRICA utenza di illuminazione pubblica regione S'Utturu snc.periodo: 01.10.2022-31.10.2022 POD IT001E99037870 Contatore 000000000000084247 kWh 4041</t>
  </si>
  <si>
    <t>822000313227</t>
  </si>
  <si>
    <t>FORNITURA ENERGIA ELETTRICA utenza Via Cavour snc.periodo: 01.10.2022-31.10.2022 POD IT001E99037012 Contatore 000000000006050109 kWh 10</t>
  </si>
  <si>
    <t>822000313228</t>
  </si>
  <si>
    <t>FORNITURA ENERGIA ELETTRICA utenza di illuminazione pubblica Via Mattatoio snc.periodo: 01.10.2022-31.10.2022 POD IT001E99036015 Contatore 000000000001559780 kWh 2149</t>
  </si>
  <si>
    <t>822000313295</t>
  </si>
  <si>
    <t>FORNITURA ENERGIA ELETTRICA utenza Via Umberto snc.periodo: 01.10.2022-31.10.2022 POD IT001E03405549 Contatore 000000000000487451 kWh 21</t>
  </si>
  <si>
    <t>822000316261</t>
  </si>
  <si>
    <t>FORNITURA ENERGIA ELETTRICA utenza Via Roma snc.periodo: 21.04.2021-31.10.2022 POD IT001E99037841 Contatore 000000000001570314 kWh 15880</t>
  </si>
  <si>
    <t>FP/653</t>
  </si>
  <si>
    <t xml:space="preserve">Servizio di Smaltimento RR.SS.UU.mpegno di spesa anno 2022 Consorzio ZIR Chilivani - Ozieri.Conferimenti in impianto di compostaggio mese di Ottobre 2022
</t>
  </si>
  <si>
    <t>57/E</t>
  </si>
  <si>
    <t>LAVORI DI PULIZIA AREE URBANE</t>
  </si>
  <si>
    <t>ZAA38634D7</t>
  </si>
  <si>
    <t>IDRO IMPIANTI DI NINO CASELLA</t>
  </si>
  <si>
    <t>02372210902</t>
  </si>
  <si>
    <t>29/01/2023</t>
  </si>
  <si>
    <t>37/PA</t>
  </si>
  <si>
    <t xml:space="preserve">DEST.GASOLIO RISCALDAMENTO S O.1 DEN - SFUSO COMUNE DI OSCHIRI - SCUOLE MEDIE -
VIA CIRCONV. S. PIETRO - OSCHIRI (SS)
</t>
  </si>
  <si>
    <t>Z7F38AC0D5</t>
  </si>
  <si>
    <t>MESU E RIOS</t>
  </si>
  <si>
    <t>01569980905</t>
  </si>
  <si>
    <t>24/01/2023</t>
  </si>
  <si>
    <t>38/PA</t>
  </si>
  <si>
    <t xml:space="preserve">DEST.GASOLIO RISCALDAMENTO S O.1 DEN - SFUSO COMUNE DI OSCHIRI - SCUOLE ELEMENTARI -
VIA EUROPA - OSCHIRI (SS)
</t>
  </si>
  <si>
    <t>39/PA</t>
  </si>
  <si>
    <t xml:space="preserve">DEST.GASOLIO RISCALDAMENTO S O.1 DEN - SFUSO COMUNE DI OSCHIRI - SCUOLA MATERNA -
TRAVERSA VIA SEGNI - OSCHIRI (SS)
</t>
  </si>
  <si>
    <t>40/PA</t>
  </si>
  <si>
    <t>DAS ELETTRONICO N. 22IT1059720SSY00098K0 - LRN
N. 10494 DEL 21/11/2022 GASOLIO RISCALDAMENTO S O.1 DEN - SFUSO</t>
  </si>
  <si>
    <t>FPA 10/22</t>
  </si>
  <si>
    <t>03/12/2022</t>
  </si>
  <si>
    <t>NOVEMBRE 2022. SERVIZIO DI ASSISTENZA PSICOLOGICA IN FAVORE DI DISABILI PSICHICI E SOGGETTI IN DIFFICOLTA'</t>
  </si>
  <si>
    <t>02/02/2023</t>
  </si>
  <si>
    <t>2123/V1</t>
  </si>
  <si>
    <t>Novembre 2022. Segretariato Sociale. Fattura clienti Split Payment ex art. 17-ter DPR 633/72</t>
  </si>
  <si>
    <t>01/02/2023</t>
  </si>
  <si>
    <t>38/E / PA</t>
  </si>
  <si>
    <t>Lavori manuntenzione straordinaria per riparazione tetto
spogliatoi campi tennis-centro sportivo Sotgia</t>
  </si>
  <si>
    <t>Z72388DAF0</t>
  </si>
  <si>
    <t>PUDDU DANILO IMPRESA EDILE</t>
  </si>
  <si>
    <t>02822212090</t>
  </si>
  <si>
    <t>2/2443</t>
  </si>
  <si>
    <t>SERV.SAD LIQUIDAZIONE FATTURA RELATIVA AL MESE  DI OTTOBRE 2022.</t>
  </si>
  <si>
    <t>03/02/2023</t>
  </si>
  <si>
    <t>FATTPA 108_22</t>
  </si>
  <si>
    <t>000136/FE</t>
  </si>
  <si>
    <t>233/2022</t>
  </si>
  <si>
    <t>CIG: Z53386A5AD -  RINNOVO LICENZA ZYXEL - DITTA  SISTEMI INFORMATICI ALFA SRL - IMPEGNO DI SPESA</t>
  </si>
  <si>
    <t>Z53386A5AD</t>
  </si>
  <si>
    <t>ALFA SISTEMI INFORMATICI SRL</t>
  </si>
  <si>
    <t>02791880905</t>
  </si>
  <si>
    <t>26/01/2023</t>
  </si>
  <si>
    <t>2/2444</t>
  </si>
  <si>
    <t>SAD 162/98 DIR. LIQUIDAZIONE FATTURA RELATIVA AL MESE DI  OTTOBRE 2022.</t>
  </si>
  <si>
    <t>8/PA</t>
  </si>
  <si>
    <t>Albero in alluminio leggero modulare a forma di cono da mt. 3,20x1,30 e circonferenza mt.4 illuminato con stringhe a led bianco freddo art. 320     
2   Cavo di alimentazione per ice light con convertitore a led art. EL82</t>
  </si>
  <si>
    <t>Z2B38BA727</t>
  </si>
  <si>
    <t>ELETTRICA 82 VIDILI &amp; C. SNC</t>
  </si>
  <si>
    <t>00351520952</t>
  </si>
  <si>
    <t>6/E</t>
  </si>
  <si>
    <t xml:space="preserve">AFFIDAMENTO MANUTENZIONE STRAORDINARIA ILLUMINAZIONE PUBBLICA PER LAVORI DI POSA  PALO AUTONOMO FOTOVOLTAICO PER ILLUMINAZIONE PUBBLICA PRESSO VIABILITÀ  RURALE - PONTE DIANA
Ditta Fresu Domenico.
</t>
  </si>
  <si>
    <t>ZA63875405</t>
  </si>
  <si>
    <t>FRESU  DOMENICO</t>
  </si>
  <si>
    <t>01888110903</t>
  </si>
  <si>
    <t>FRSDNC62M17I452R</t>
  </si>
  <si>
    <t>190</t>
  </si>
  <si>
    <t xml:space="preserve">LAVORI DI MANUTENZIONE  STRAORDINARIA PER FORNITURA E POSA CONDIZIONATORI PRESSO LUDOTECA
</t>
  </si>
  <si>
    <t>ZE9388D4C6</t>
  </si>
  <si>
    <t>M2 GAS di Murrighili Gianfranco &amp; Roberto Snc</t>
  </si>
  <si>
    <t>01680670906</t>
  </si>
  <si>
    <t>1939</t>
  </si>
  <si>
    <t xml:space="preserve">CONCIME AZOTATO N 33,50  E TERRICIO UNIVERSALE 
</t>
  </si>
  <si>
    <t>ZA437D952B</t>
  </si>
  <si>
    <t>NOVA AGRI SRL</t>
  </si>
  <si>
    <t>02593480904</t>
  </si>
  <si>
    <t>19/12/2022</t>
  </si>
  <si>
    <t>269</t>
  </si>
  <si>
    <t>00104</t>
  </si>
  <si>
    <t>FORNITURA LIBRI BIBL. COMUNALE DM 8/202 DET. N 34/460 2022 IMP. CONT. 590/22</t>
  </si>
  <si>
    <t>Z963844F05</t>
  </si>
  <si>
    <t>MESSAGGERIE SARDE SOCIETA' COOPERATIVA</t>
  </si>
  <si>
    <t>02700120906</t>
  </si>
  <si>
    <t>822000318179</t>
  </si>
  <si>
    <t>FORNITURA ENERGIA ELETTRICA illuminazione pubblica località Sa Rughe snc.periodo: 01.10.2022-31.10.2022 POD IT001E99036053 Contatore 000000000050018786 kWh 448.</t>
  </si>
  <si>
    <t>30/01/2023</t>
  </si>
  <si>
    <t>53 PA</t>
  </si>
  <si>
    <t>MANUTENZIONE DELLE AREE VERDI , AREE ESTERNE
DELLE SCUOLE E DEL CIMITERO COMUNALE. MESE DI
NOVEMBRE 2022</t>
  </si>
  <si>
    <t>08/02/2023</t>
  </si>
  <si>
    <t>54 PA</t>
  </si>
  <si>
    <t>MANUTENZIONE E PULIZIA IMPIANTI SPORTIVI,
IMMOBILI COMUNALI, MARCIAPIEDI VIABILITA' E
ARREDO URBANO. MESE DI NOVEMBRE 2022</t>
  </si>
  <si>
    <t>07/02/2023</t>
  </si>
  <si>
    <t>82186/FE</t>
  </si>
  <si>
    <t>AFFIDAMENTO SERVIZIO NOLO BAGNI CHIMICI CAMPO COMUNALE F.LANGIU - DITTA Tailorsan S.p.A</t>
  </si>
  <si>
    <t>ZF7388A1A4</t>
  </si>
  <si>
    <t>Ditta TAILORSAN S.P.A.</t>
  </si>
  <si>
    <t>10576071004</t>
  </si>
  <si>
    <t>16/12/2022</t>
  </si>
  <si>
    <t>23/01/2023</t>
  </si>
  <si>
    <t>84335/FE</t>
  </si>
  <si>
    <t>52 PA</t>
  </si>
  <si>
    <t>SERVIZIO DI SPAZZAMENTO STRADE CENTRO
ABITATO. MESE DI NOVEMBRE 2022.</t>
  </si>
  <si>
    <t>FPA 4/22</t>
  </si>
  <si>
    <t>MANUTENZIONE ORDINARIA ELEVATORI IMP.N°
22N62517 osc./01/2005 imp.n°03465 osc./01/2015
Palazzo comunale e teatro periodo : 01/07/2022 -
31/12/2022 2Â° SEMESTRE 2022 CIG.Z9E2B681BA
DETERMINA N°08 DEL 22/01/2020</t>
  </si>
  <si>
    <t>Z9E2B681BA</t>
  </si>
  <si>
    <t>SECHI GIOVANNI ANTONIO</t>
  </si>
  <si>
    <t>02753220900</t>
  </si>
  <si>
    <t>SCHGNN62L26I452F</t>
  </si>
  <si>
    <t>11/02/2023</t>
  </si>
  <si>
    <t>2022/1036/PSM</t>
  </si>
  <si>
    <t>10/02/2023</t>
  </si>
  <si>
    <t>253/FT2</t>
  </si>
  <si>
    <t>Z8A360DE73</t>
  </si>
  <si>
    <t>04/02/2023</t>
  </si>
  <si>
    <t>1/2746</t>
  </si>
  <si>
    <t>VENDITA</t>
  </si>
  <si>
    <t>Z103913661</t>
  </si>
  <si>
    <t>STUDIO LINEA SERVICE SRL</t>
  </si>
  <si>
    <t>02637520921</t>
  </si>
  <si>
    <t>12/02/2023</t>
  </si>
  <si>
    <t>607/B</t>
  </si>
  <si>
    <t>Fornitura libri Biblioteca - Fondi Comunali - Impegno di spesa Libreria Max 88 - C.I.G. Z5437BDFE3</t>
  </si>
  <si>
    <t>Z5437BDFE3</t>
  </si>
  <si>
    <t>Cartolibreria Max 88 di Dessena Massimo</t>
  </si>
  <si>
    <t>01355990902</t>
  </si>
  <si>
    <t>DSSMSM65S06L872G</t>
  </si>
  <si>
    <t>2124/V1</t>
  </si>
  <si>
    <t>ZF7386D4D2</t>
  </si>
  <si>
    <t>21/12/2022</t>
  </si>
  <si>
    <t>235/2022</t>
  </si>
  <si>
    <t>CIG: Z8B38A930B - BackupAssist - Estensione licenza per un anno. Impegno di spesa</t>
  </si>
  <si>
    <t>Z8B38A930B</t>
  </si>
  <si>
    <t>FATTPA 30_22</t>
  </si>
  <si>
    <t>CIG: Z4733D64F0 - COMUNICAZIONE ISTITUZIONALE. SERVIZIO DI ASSISTENZA TECNICA, REGISTRAZIONE AUDIO-VIDEO, TRASMISSIONE IN DIRETTA STREAMING DELLE SEDUTE DEL CONSIGLIO COMUNALE - IMPEGNO DI SPESA.</t>
  </si>
  <si>
    <t>Z5B32F5911</t>
  </si>
  <si>
    <t>G.L. Produzioni di langiu Gian Domenico</t>
  </si>
  <si>
    <t>02622490908</t>
  </si>
  <si>
    <t>LNGGDM69P29G153V</t>
  </si>
  <si>
    <t>05/02/2023</t>
  </si>
  <si>
    <t>20 / PA</t>
  </si>
  <si>
    <t>CIG. ZAB391E871: ACQUISTO MASCHERINE FFP2. IMPEGNO DI SPESA</t>
  </si>
  <si>
    <t>ZAB391E871</t>
  </si>
  <si>
    <t>19/02/2023</t>
  </si>
  <si>
    <t>55 PA</t>
  </si>
  <si>
    <t>FATTPA 116_22</t>
  </si>
  <si>
    <t>18/02/2023</t>
  </si>
  <si>
    <t>22/12/2022</t>
  </si>
  <si>
    <t>23/12/2022</t>
  </si>
  <si>
    <t>340V2/V2</t>
  </si>
  <si>
    <t>Z30380DC8F</t>
  </si>
  <si>
    <t>379V2/V2</t>
  </si>
  <si>
    <t>620/B</t>
  </si>
  <si>
    <t>ACQUISTO LIBRI PER LA BIBLIOTECA COMUNALE PRESSO LE LIBRERIE DEL TERRITORIO - ART. 1, COMMA 350, LEGGE 30 DICEMBRE 2021, N. 234 - D.M. 8/2022 - IMPEGNO DI SPESA CARTOLIBRERIA MAX.88 - CIG: Z1F3844F4D</t>
  </si>
  <si>
    <t>Z1F3844F4D</t>
  </si>
  <si>
    <t>13/02/2023</t>
  </si>
  <si>
    <t>304/FT2</t>
  </si>
  <si>
    <t>Z94391C0E8</t>
  </si>
  <si>
    <t>4PA</t>
  </si>
  <si>
    <t>Acquisto fiori Biblioteca comunale - Impegno di spesa ditta Pinna Marisa Caterina - C.I.G. ZEB390A382</t>
  </si>
  <si>
    <t>ZEB390A382</t>
  </si>
  <si>
    <t>14/02/2023</t>
  </si>
  <si>
    <t>004281018763</t>
  </si>
  <si>
    <t>Fattura energia elettrica utenza Circ. San Pietro 14. Periodo: ottobre-novembre 2022.</t>
  </si>
  <si>
    <t>004281018764</t>
  </si>
  <si>
    <t>Fattura energia elettrica utenza fotovoltaico Via Europa 15. Periodo: ottobre-novembre 2022.</t>
  </si>
  <si>
    <t>004281395571</t>
  </si>
  <si>
    <t>Fattura energia elettrica utenza illuminazione pubblica località Balascia snc. Periodo: novembre 2022.</t>
  </si>
  <si>
    <t>09/02/2023</t>
  </si>
  <si>
    <t>004281395572</t>
  </si>
  <si>
    <t>Fattura energia elettrica utenza illuminazione pubblica località Su Signaladu snc. Periodo: novembre 2022.</t>
  </si>
  <si>
    <t>004282999592</t>
  </si>
  <si>
    <t>Fattura energia elettrica utenza illuminazione pubblica località San Leonardo snc. Periodo: novembre 2022.</t>
  </si>
  <si>
    <t>16/02/2023</t>
  </si>
  <si>
    <t>004283253537</t>
  </si>
  <si>
    <t>Fattura energia elettrica utenza illuminazione pubblica Loc Sas Ruinas 3SN. Periodo: novembre 2022.</t>
  </si>
  <si>
    <t>004283253538</t>
  </si>
  <si>
    <t>Fattura energia elettrica utenza illuminazione pubblica Teatro Comunale SNC . Periodo: novembre 2022.</t>
  </si>
  <si>
    <t>004286606811</t>
  </si>
  <si>
    <t>Fattura energia elettrica utenza illuminazione pubblica  Localita Madonna di Castro SNC . Periodo: novembre 2022.</t>
  </si>
  <si>
    <t>17/02/2023</t>
  </si>
  <si>
    <t>004286606812</t>
  </si>
  <si>
    <t>Fattura energia elettrica utenza illuminazione pubblica  Loc Pianas SNC . Periodo: novembre 2022.</t>
  </si>
  <si>
    <t>004287915031</t>
  </si>
  <si>
    <t>Fattura energia elettrica utenza illuminazione pubblica  Loc Loc Mandras SNC . Periodo: novembre 2022.</t>
  </si>
  <si>
    <t>2022/FETM008216/2047</t>
  </si>
  <si>
    <t>Acqusito carburante per hunday santa fe</t>
  </si>
  <si>
    <t>Z0E393A470</t>
  </si>
  <si>
    <t>21/02/2023</t>
  </si>
  <si>
    <t>TOTALI FATTURE:</t>
  </si>
  <si>
    <t>IND. TEMPESTIVITA' FATTURE:</t>
  </si>
  <si>
    <t>Tempestività dei Pagamenti - Elenco Mandati senza Fatture - Periodo 01/10/2022 - 31/12/2022</t>
  </si>
  <si>
    <t>ATTIVITÀ ESTIVE MESI DI LUGLIO E AGOSTO 2022 DESTINATE AI MINORI DI ETA' COMPRESA TRA I 2 E I 6 ANNI  -PROGETTO A.S.D.E.C. PICCOLO GRANDE CORO OSCHIRESE ONLUS - LIQUIDAZIONE CONTRIBUTO</t>
  </si>
  <si>
    <t>ELEZIONI POLITICHE DEL 25 SETTEMBRE 2022 -  COMPENSI AI COMPONENTI DI  SEGGIO.</t>
  </si>
  <si>
    <t>L.R. N°12/2011, ART.18, COMMA 3° - ASSEGNO MESE DI SETTEMBRE 2022-</t>
  </si>
  <si>
    <t>Assegno mese di Settembre</t>
  </si>
  <si>
    <t>Rimborso mese di settembre</t>
  </si>
  <si>
    <t>Rimborso periodo giugno/agosto e contr. INPS 2° trim.</t>
  </si>
  <si>
    <t>Rimborso mese di settembre e contr. Inps 3° trim.</t>
  </si>
  <si>
    <t>L.R. N°4/2006 ART.17, COMMA 1° PROGETTO PERSONALIZZATO RITORNARE A CASA - 1° LIVELLO ASSISTENZIALE  RINNOVO ANNUALITA' 2022 CON GESTIONE INDIRETTA - LIQUIDAZIONE  CONTRIBUTO RELATIVO AL MESE DI AGOSTO 2022</t>
  </si>
  <si>
    <t>L.R. N° 4/2006 ART. 17, COMMA 1° PROGETTO PERSONALIZZATO "RITORNARE A CASA" - LIVELLO ASSISTENZIALE BASE B - RINNOVO ANNUALITA' 2022 CON GESTIONE INDIRETTA - COMPETENZE PERIODO LUGLIO E AGOSTO 2022 - LIQUIDAZIONE CONTRIBUTO.</t>
  </si>
  <si>
    <t>L.R. N°11/85 E SUCCESSIVE MODIFICAZIONI E INTEGRAZIONI - PROVVIDENZE A FAVORE DEI NEFROPATICI - COMPETENZE MESE DI SETTEMBRE 2022 -LIQUIDAZIONE.</t>
  </si>
  <si>
    <t>Rimborso periodo maggio/settembre</t>
  </si>
  <si>
    <t>Rimborso contributi INPS 3° trim.</t>
  </si>
  <si>
    <t>Rimborso mese di settembre e contr.INPS 3° trim.</t>
  </si>
  <si>
    <t>Rimborso mese di settembre e contr.INPS 2° e 3° trim.</t>
  </si>
  <si>
    <t>L.R. N° 4/2006 ART. 17, COMMA 1° PROGETTO PERSONALIZZATO "RITORNARE A CASA" - LIVELLO ASSISTENZIALE BASE B - NUOVA ATTIVAZIONE 2022 CON GESTIONE INDIRETTA - COMPETENZE PERIODO GIUGNO E AGOSTO 2022 - LIQUIDAZIONE CONTRIBUTO E CONTRIBUTI PREVIDENZIALI INPS.</t>
  </si>
  <si>
    <t>L.R. N° 4/2006 ART. 17, COMMA 1° PROGETTO PERSONALIZZATO "RITORNARE A CASA" - LIVELLO ASSISTENZIALE BASE B - NUOVA ATTIVAZIONE 2022 CON GESTIONE INDIRETTA - COMPETENZE PERIODO APRILE - AGOSTO 2022 - LIQUIDAZIONE CONTRIBUTO.</t>
  </si>
  <si>
    <t>L.R. N°9/2004 - ART.1 - LETT. F) - RIMBORSI SPESE VIAGGIO E SOGGIORNO PERIODO GENNAIO/OTTOBRE 2022</t>
  </si>
  <si>
    <t>Liquidazione contributi a fondo perduto a sostegno alle attivita' economiche artigianali e commerciali mediante fondi ente.</t>
  </si>
  <si>
    <t>Concessione contributi a favore di associazioni locali per  manifestazioni svolte a favore della comunità  nel corrente 2022</t>
  </si>
  <si>
    <t>L.R. N°11/85  E SUCCESSIVE MODIFICAZIONI E INTEGRAZIONI - PROVVIDENZE A FAVORE DEI NEFROPATICI -   RIMBORSI  SPESE VIAGGIO E SOGGIORNO - MESI DI AGOSTO E SETTEMBRE 2022 -</t>
  </si>
  <si>
    <t>Realizzazione XX edizione della Sagra della Panada - Assegnazione contributo Associazioni per supporto attivita' inerenti la manifestazione- . Impegno di spesa.</t>
  </si>
  <si>
    <t>MESE DI OTTOBRE</t>
  </si>
  <si>
    <t>Rimborso mese di settembre e contributi INPS.</t>
  </si>
  <si>
    <t>Rimborso mesi di settembre e ottobre attività sportiva</t>
  </si>
  <si>
    <t>Rimborso periodo Maggio/Settembre e contr. INPS</t>
  </si>
  <si>
    <t>L.R. N° 4/2006 ART. 17, COMMA 1° PROGETTO PERSONALIZZATO "RITORNARE A CASA" - LIVELLO ASSISTENZIALE BASE B - COMPETENZE PERIODO MAGGIO - AGOSTO 2022 - LIQUIDAZIONE CONTRIBUTO.</t>
  </si>
  <si>
    <t>L.R. N° 4/2006 ART. 17, COMMA 1° PROGETTO PERSONALIZZATO "RITORNARE A CASA" - LIVELLO ASSISTENZIALE BASE B - COMPETENZE PERIODO APRILE - AGOSTO 2022 - LIQUIDAZIONE CONTRIBUTO.</t>
  </si>
  <si>
    <t>STIPENDI MESE DI SETTEMBRE</t>
  </si>
  <si>
    <t>RIMBORSO SPESE DI NOTIFICA PER ATTI DI ACCERTAMENTO NN. 116 E 6. IMPEGNO DI SPESA E LIQUIDAZIONE AL COMUNE DI GOLFO ARANCI</t>
  </si>
  <si>
    <t>L.R. N°4/2006 ART.17, COMMA 1° PROGETTO PERSONALIZZATO "RITORNARE A CASA" DI 2° LIVELLO ASSISTENZIALE COMPETENZE PER IL MESE DI SETTEMBRE 2022 E CONTRIBUTI INPS 3 TRIMESTRE 2022  - LIQUIDAZIONE CONTRIBUTO ORDINARIO</t>
  </si>
  <si>
    <t>L.R. N°4/2006 ART.17, COMMA 1° PROGETTO PERSONALIZZATO "RITORNARE A CASA" DI 2° LIVELLO ASSISTENZIALE COMPETENZE PER IL MESE DI SETTEMBRE 2022 E CONTRIBUTI INPS 3 TRIMESTRE 2022  - LIQUIDAZIONE CONTRIBUTO  POTENZIAMENTO ASSISTENZA</t>
  </si>
  <si>
    <t>L.R. N. 4/2006 ART.17, COMMA 1° PROGETTO PERSONALIZZATO "RITORNARE A CASA" DI 1° LIVELLO ASSISTENZIALE - RINNOVO ANNUALITA' 2022 CON GESTIONE INDIRETTA -- COMPETENZE PER IL MESE DI SETTEMBRE  2022 - LIQUIDAZIONE CONTRIBUTO.</t>
  </si>
  <si>
    <t>CONTRIBUTI SOCIALI ENTE MESE DI SETTEMBRE PERSONALE CANTIERE</t>
  </si>
  <si>
    <t>INPS DS SU COMP. PERSONALE CANTIERE SETTEMBRE 2022</t>
  </si>
  <si>
    <t>CPDEL ENTE SU COMP. PERSONALE CANTIERE AGOSTO 2022</t>
  </si>
  <si>
    <t>Saldo finanziamento interventi di manutenzione,restauro,risanamento conservativo e ristrutturazione finalizzati al recupero e riqualificazione del patrimonio immobiliare privato del territorio regionale (L.R.28 12 2018,n.48, art.7 comma 1.</t>
  </si>
  <si>
    <t>L.R. N. 4/2006 ART.17, COMMA 1° PROGETTO PERSONALIZZATO "RITORNARE A CASA" DI 1° LIVELLO ASSISTENZIALE - RINNOVO ANNUALITA' 2022 CON GESTIONE INDIRETTA - COMPETENZE PER IL MESE DI SETTEMBRE 2022  E CONTRIBUTI INPS 3 TRIMESTRE 2022- LIQUIDAZIONE CONTRIBUTO</t>
  </si>
  <si>
    <t>L.R. N°4/2006 ART.17, COMMA 1° PROGETTO PERSONALIZZATO "RITORNARE A CASA" 2° LIVELLO ASSISTENZIALE-  RINNOVO PER L'ANNUALITA' 2022   - GESTIONE INDIRETTA. -COMPETENZE PER IL MESE DI SETTEMBRE 2022 E CONTRIBUTI INPS 3 TRIMESTRE  2022 - CONTRIBUTO ORDINARIO</t>
  </si>
  <si>
    <t>L.R. N°4/2006 ART.17, COMMA 1° PROGETTO PERSONALIZZATO "RITORNARE A CASA" 2° LIVELLO ASSISTENZIALE- CONTRIBUTO POTENZIAMENTO ASSISTENZA</t>
  </si>
  <si>
    <t>Rimborso mese di Settembre e contr. INPS 3° trim.</t>
  </si>
  <si>
    <t>Rimborso mese di Settembre 2022</t>
  </si>
  <si>
    <t>Rimborso contr. INPS 3° trim.</t>
  </si>
  <si>
    <t>LL.RR. N°27/83 E SS.MM.II. - CONCESSIONE RIMBORSI SPESE VIAGGIO E SOGGIORNO PER IL MESE DI SETTEMBRE 2022  - LIQUIDAZIONE CONTRIBUTO</t>
  </si>
  <si>
    <t>L.R. N. 4/2006 ART.17, COMMA 1° PROGETTO PERSONALIZZATO "RITORNARE A CASA" DI 1° LIVELLO ASSISTENZIALE - RINNOVO ANNUALITA' 2022 CON GESTIONE INDIRETTA - COMPETENZE  MESE DI SETTEMBRE  2022 E CONTRIBUTI INPS 3 TRIMESTRE 2022  - LIQUIDAZIONE CONTRIBUTO.</t>
  </si>
  <si>
    <t>AGOSTO ANNULLATO</t>
  </si>
  <si>
    <t>L.R. N. 4/2006 ART.17, COMMA 1° PROGETTO PERSONALIZZATO "RITORNARE A CASA" DI 2° LIVELLO ASSISTENZIALE - RINNOVO ANNUALITA' 2022 CON GESTIONE INDIRETTA - LIQUIDAZIONE COMPETENZE PER IL MESE DI SETTEMBRE  2022 E CONTRIBUTI INPS 3 TRIM CONTRIBUTO ORDINARIO</t>
  </si>
  <si>
    <t>L.R. N. 4/2006 ART.17, COMMA 1° PROGETTO PERSONALIZZATO "RITORNARE A CASA" DI 2° LIVELLO ASSISTENZIALE - RINNOVO ANNUALITA' 2022 CON GESTIONE INDIRETTA - LIQUIDAZIONE COMPETENZE PER IL MESE DI SETTEMBRE - CONTRIBUTI INPS 3 TRIM CONTRIBUTO POTENZIAMENZ ASS</t>
  </si>
  <si>
    <t>L.R. N°4/2006 ART.17, COMMA 1° PROGETTO PERSONALIZZATO RITORNARE A CASA - 1° LIVELLO ASSISTENZIALE  RINNOVO ANNUALITA' 2022 CON GESTIONE INDIRETTA - LIQUIDAZIONE SALDO CONTRIBUTO RELATIVO AL MESE DI  AGOSTO 2022</t>
  </si>
  <si>
    <t>SPESE DI GESTIONE DEL CENTRO SERVIZI DEL SISTEMA BIBLIOTECARIO INTEGRATO DEL LOGUDORO - QUOTA ANNO 2022 - IMPEGNO DI SPESA E LIQUIDAZIONE</t>
  </si>
  <si>
    <t>SPESE TENUTA CONTO - MESE DI APRILE 2022 -</t>
  </si>
  <si>
    <t>IMPOSTA DI BOLLO - MESE DI APRILE 2022 -</t>
  </si>
  <si>
    <t>L.R. N° 4/2006 ART. 17, COMMA 1° PROGETTO PERSONALIZZATO "RITORNARE A CASA" - LIVELLO ASSISTENZIALE BASE B - NUOVA ATTIVAZIONE 2022 CON GESTIONE INDIRETTA - COMPETENZE MESE DI SETTEMBRE 2022 - LIQUIDAZIONE CONTRIBUTO E CONTRIBUTI INPS 3 TRIMESTRE</t>
  </si>
  <si>
    <t>L.R. N°4/2006 ART.17, COMMA 1° PROGETTO PERSONALIZZATO RITORNARE A CASA - 1° LIVELLO ASSISTENZIALE  RINNOVO ANNUALITA' 2022 CON GESTIONE INDIRETTA - LIQUIDAZIONE  CONTRIBUTO RELATIVO AL MESE DI SETTEMBRE 2022</t>
  </si>
  <si>
    <t>Rimborso mese di settembre e contr. INPS 3° trim.2022</t>
  </si>
  <si>
    <t>SPESE TENUTA CONTO MAGGIO 2022</t>
  </si>
  <si>
    <t>IMPOSTA DI BOLLO MAGGIO 2022</t>
  </si>
  <si>
    <t>CONTRIBUTI IRAP STR ELETTORALE - Mese: Ottobre</t>
  </si>
  <si>
    <t>CONTRIBUTI IRAP SERV. SEGRETERIA - Mese: Ottobre</t>
  </si>
  <si>
    <t>CONTRIBUTI IRAP SERVIZI FINANZIARI - Mese: Ottobre</t>
  </si>
  <si>
    <t>CONTRIBUTI IRAP  SERV. TECNICI - Mese: Ottobre</t>
  </si>
  <si>
    <t>CONTRIBUTI IRAP SERVIZI DEMOGRAFICI - Mese: Ottobre</t>
  </si>
  <si>
    <t>CONTRIBUTI  IRAP SERV. VIGILANZA - Mese: Ottobre</t>
  </si>
  <si>
    <t>CONTRIBUTI IRAP SERV. SOCIALE - Mese: Ottobre</t>
  </si>
  <si>
    <t>CONTRIBUTI IRAP SERVIZI CIMITERIALI - Mese: Ottobre</t>
  </si>
  <si>
    <t>SPESE TENUTA CONTO - GIUGNO 2022</t>
  </si>
  <si>
    <t>IMPOSTA DI BOLLO - GIUGNO 2022</t>
  </si>
  <si>
    <t>SPESE TENUTA CONTO LUGLIO 2022</t>
  </si>
  <si>
    <t>IMPOSTA DI BOLLO - LUGLIO 2022</t>
  </si>
  <si>
    <t>SPESE TENUTA CONTO AGOSTO 2022</t>
  </si>
  <si>
    <t>IMPOSTA DI BOLLO AGOSTO 2022</t>
  </si>
  <si>
    <t>L.R. N° 4/2006 ART. 17, COMMA 1° PROGETTO PERSONALIZZATO "RITORNARE A CASA" - LIVELLO ASSISTENZIALE BASE B - NUOVA ATTIVAZIONE 2022 CON GESTIONE INDIRETTA - COMPETENZE PERIODO SETTEMBRE 2022 - LIQUIDAZIONE CONTRIBUTO.</t>
  </si>
  <si>
    <t>L.R. N°9/2004 - ART.1 - LETT. F) - RIMBORSI SPESE VIAGGIO E SOGGIORNO SETTEMBRE 2022  LIQUIDAZIONE.</t>
  </si>
  <si>
    <t>LL.R. N° 4/2006 ART. 17, COMMA 1° PROGETTO PERSONALIZZATO "RITORNARE A CASA" - LIVELLO ASSISTENZIALE BASE B - RINNOVO ANNUALITA' 2022 CON GESTIONE INDIRETTA - COMPETENZE MESE DI SETTEMBRE 2022 E CONTRIBUTI INPS 3 ° TRIMESTRE 2022 - LIQUIDAZIONE CONTRIBUTO</t>
  </si>
  <si>
    <t>INDENNITA DI CARICA AMMINISTRATORI - Mese: Ottobre</t>
  </si>
  <si>
    <t>CONTRIBUTI IRAP AMMINISTRATORI - Mese: Ottobre</t>
  </si>
  <si>
    <t>Comune di Oschiri corrispettivo per il rilascio di n. 8 carte d'identità periodo 01/07/2022-15/07/2022</t>
  </si>
  <si>
    <t>Comune di Oschiri corrispettivo per il rilascio di n. 9 carte d'identità periodo 16/07/2022-31/07/2022</t>
  </si>
  <si>
    <t>Comune di Oschiri corrispettivo per il rilascio di n. 14 carte d'identità periodo 01/08/2022-15/08/2022</t>
  </si>
  <si>
    <t>Comune di Oschiri corrispettivo per il rilascio di n. 19 carte d'identità periodo 16/08/2022-31/08/2022</t>
  </si>
  <si>
    <t>Comune di Oschiri corrispettivo per il rilascio di n. 5 carte d'identità periodo 01/09/2022- 15/09/2022</t>
  </si>
  <si>
    <t>Comune di Oschiri corrispettivo per il rilascio di n. 9 carte d'identità periodo 16/09/2022- 30/09/2022</t>
  </si>
  <si>
    <t>Rimborso contr. INPS 3° trim.2022</t>
  </si>
  <si>
    <t>Erogazione di contributi a fondo perduto a sostegno alle attivita' economiche artigianali e commerciali mediante fondi ente.</t>
  </si>
  <si>
    <t>Adesione alla 35^edizione del Festival internazionale TIME IN JAZZ anno 2022. Programmazione evento in Oschiri in data 13  Agosto 2022.IMPEGNO DI SPESA</t>
  </si>
  <si>
    <t>L.R. N°4/2006, ART. 17, COMMA 1° - PROGETTO PERSONALIZZATO "RITORNARE A CASA" LIVELLO ASSISTENZIALE BASE B - RINNOVO ANNUALITÀ 2022 CON GESTIONE INDIRETTA - COMPETENZE PER IL MESE DI MAGGIO 2022.</t>
  </si>
  <si>
    <t>.R. N°4/2006 ART.17, COMMA 1° PROGETTO PERSONALIZZATO "RITORNARE A CASA" - LIVELLO ASSISTENZIALE  1° - NUOVA ATTIVAZIONE GESTIONE INDIRETTA - COMPETENZE GIUGNO- SETTEMBRE 2022 - LIQUIDAZIONE CONTRIBUTO E CONTRIBUTI PREVIDENZIALI INPS 2 e 3 TRIM</t>
  </si>
  <si>
    <t>L.R. N°4/2006 ART.17, COMMA 1° PROGETTO PERSONALIZZATO "RITORNARE A CASA" - LIVELLO ASSISTENZIALE  1° - NUOVA ATTIVAZIONE ANNO 2022 CON GESTIONE INDIRETTA - COMPETENZE PERIODO LUGLIO - AGOSTO 2022. LIQUIDAZIONE CONTRIBUTO</t>
  </si>
  <si>
    <t>L.R. N°4/2006 ART.17, COMMA 1° PROGETTO PERSONALIZZATO "RITORNARE A CASA" - LIVELLO ASSISTENZIALE  1° - NUOVA ATTIVAZIONE ANNO 2022 CON GESTIONE INDIRETTA - COMPETENZE MESE DI SETTEMBRE 2022 E CONTRIBUTI INPS 3° TRIMESTRE 2022. LIQUIDAZIONE CONTRIBUTO</t>
  </si>
  <si>
    <t>L.R. n. 23 del 23 Dicembre 2005.Progetto di pubblica utilità-premio polizza assicurativa INAIL.</t>
  </si>
  <si>
    <t>SPESE TENUTA CC . MARZO 2022</t>
  </si>
  <si>
    <t>IMPOSTA DI BOLLO SU CC . MARZO 2022</t>
  </si>
  <si>
    <t>SPESE TENUTA CC. APRILE 2022</t>
  </si>
  <si>
    <t>IMPOSTA DI BOLLO. APRILE 2022</t>
  </si>
  <si>
    <t>Rimborso mese di settembre e contr. INPS3°  trim.</t>
  </si>
  <si>
    <t>L.R. N° 18 DEL 02 AGOSTO 2016 DI ISTITUZIONE DEL REDDITO DI INCLUSIONE SOCIALE (REIS) PROGRAMMA REGIONALE" AGIUDU TORRAU" ANNO 2021/2022. Liquidazione mese di Ottobre 2022.</t>
  </si>
  <si>
    <t>L.R. N° 18 DEL 02 AGOSTO 2016 DI ISTITUZIONE DEL REDDITO DI INCLUSIONE SOCIALE (REIS) PROGRAMMA REGIONALE" AGIUDU TORRAU" ANNO 2021/2022..Liquidazione mese di Ottobre 2022.</t>
  </si>
  <si>
    <t>L.R. N° 18 DEL 02 AGOSTO 2016 DI ISTITUZIONE DEL REDDITO DI INCLUSIONE SOCIALE (REIS) PROGRAMMA REGIONALE" AGIUDU TORRAU" ANNO 2021/2022..Liquidazione mese di Ottobre 2022 a favore di Ufficio Tributi.</t>
  </si>
  <si>
    <t>Contributi Cassa Edile ente mese di settembre 2022</t>
  </si>
  <si>
    <t>L.R. N° 18 DEL 02 AGOSTO 2016 DI ISTITUZIONE DEL REDDITO DI INCLUSIONE SOCIALE (REIS) PROGRAMMA REGIONALE "AGIUDU TORRAU" ANNO 2021/2022. ATTUAZIONE DI N. 1 PROGETTO SPERIMENTALE DI INCLUSIONE ATTIVA.</t>
  </si>
  <si>
    <t>SPESE TENUTA CC MAGGIO 2022</t>
  </si>
  <si>
    <t>IMPOSTA DI BOLLO SU CC MAGGIO 2022</t>
  </si>
  <si>
    <t>SPESE TENUTA  CC GIUGNO 2022</t>
  </si>
  <si>
    <t>IMPOSTA DI BOLLO SU CC GIUGNO 2022</t>
  </si>
  <si>
    <t>SPESE TENUTASU CC LUGLIO 2022</t>
  </si>
  <si>
    <t>IMPOSTA DI BOLLO SU CC LUGLIO 2022</t>
  </si>
  <si>
    <t>SPESE TENUTA  CC AGOSTO 2022</t>
  </si>
  <si>
    <t>IMPOSTA DI BOLLO SU  CC AGOSTO 2022</t>
  </si>
  <si>
    <t>L.R. N°4/2006 ART.17, COMMA 1° PROGETTO PERSONALIZZATO "RITORNARE A CASA "LIVELLO ASSISTENZIALE  BASE B" - RINNOVO PER L'ANNUALITA' 2022   COMPETENZE PERIODO GENNAIO - APRILE 2022 - LIQUIDAZIONE CONTRIBUTO</t>
  </si>
  <si>
    <t>L.R. N°4/2006 ART.17, COMMA 1° PROGETTO PERSONALIZZATO "RITORNARE A CASA "LIVELLO ASSISTENZIALE  BASE B" - RINNOVO PER L'ANNUALITA' 2022   - GESTIONE INDIRETTA - COMPETENZE PERIODO MAGGIO - GIUGNO 2022 - LIQUIDAZIONE CONTRIBUTO</t>
  </si>
  <si>
    <t>LL.RR. N°27/83 E N°6/92 - ASSEGNI MENSILI MESE DI OTTOBRE 2022</t>
  </si>
  <si>
    <t>L.R. N°12/2011, ART.18, COMMA 3° - ASSEGNO MESE DI OTTOBRE 2022-</t>
  </si>
  <si>
    <t>L.R. N°11/85 E SUCCESSIVE MODIFICAZIONI E INTEGRAZIONI - PROVVIDENZE A FAVORE DEI NEFROPATICI - COMPETENZE MESE DI OTTOBRE 2022 -  LIQUIDAZIONE.</t>
  </si>
  <si>
    <t>Rimborso mese di ottobre</t>
  </si>
  <si>
    <t>Rimborso contr. INPS 3° trim</t>
  </si>
  <si>
    <t>L.R. N. 4/2006 ART.17, COMMA 1° PROGETTO PERSONALIZZATO "RITORNARE A CASA" DI 1° LIVELLO ASSISTENZIALE - RINNOVO ANNUALITA' 2022 CON GESTIONE INDIRETTA - COMPETENZE  MESE DI OTTOBRE 2022  - LIQUIDAZIONE CONTRIBUTO.</t>
  </si>
  <si>
    <t>Rimborso periodo agosto/ottobre</t>
  </si>
  <si>
    <t>Rimborso mesi di novembre e dicembre attività sportiva</t>
  </si>
  <si>
    <t>L.R. N. 4/2006 ART.17, COMMA 1° PROGETTO PERSONALIZZATO "RITORNARE A CASA" DI 1° LIVELLO ASSISTENZIALE - RINNOVO ANNUALITA' 2022 CON GESTIONE INDIRETTA - COMPETENZE PER IL MESE DI OTTOBRE 2022 - LIQUIDAZIONE CONTRIBUTO</t>
  </si>
  <si>
    <t>DISPOSIZIONI IN FAVORE DELLE FAMIGLIE INDIGENTI. PROGRAMMA DI INTERVENTO E RELATIVE MODALITÀ DI ATTUAZIONE. LIQUIDAZIONE A TITOLO DI RIMBORSO DI N. 14 VOUCHER - ATTIVITA' COMMERCIALE SPES COOPERATIVA SOCIALE ARL DI OZIERI</t>
  </si>
  <si>
    <t>L.R. N°4/2006 ART.17, COMMA 1° PROGETTO PERSONALIZZATO "RITORNARE A CASA" DI 2° LIVELLO ASSISTENZIALE - RINNOVO ANNUALITA' 2022 CON GESTIONE INDIRETTA -- COMPETENZE PER IL MESE DI OTTOBRE 2022 - LIQUIDAZIONE CONTRIBUTO ORDINARIO</t>
  </si>
  <si>
    <t>L.R. N°4/2006 ART.17, COMMA 1° PROGETTO PERSONALIZZATO "RITORNARE A CASA" DI 2° LIVELLO ASSISTENZIALE - RINNOVO ANNUALITA' 2022 CON GESTIONE INDIRETTA -- COMPETENZE PER IL MESE DI OTTOBRE 2022 - LIQUIDAZIONE CONTRIBUTO POTENZIAMENTO ASSISTENZA</t>
  </si>
  <si>
    <t>L.R. N°4/2006 ART.17, COMMA 1° PROGETTO PERSONALIZZATO "RITORNARE A CASA" LIVELLO ASSISTENZIALE  BASE B" - RINNOVO PER L'ANNUALITA' 2022   - GESTIONE INDIRETTA - LIQUIDAZIONE COMPETENZE MESE DI SETTEMBRE 2022 E CONTRIBUTI INPS 3° TRIMESTRE 2022</t>
  </si>
  <si>
    <t>F24:ADDEBITO DEL 26.10.22 VERSAMENTO TRIBUTI F24-EP 93011119324537 (CASSA)</t>
  </si>
  <si>
    <t>PROSECUZIONE INSERIMENTO DI N°2 GIOVANI  PRESSO LA COMUNITÀ ALLOGGIO  "TOLA-GAIAS" DI OZIERI - FONDAZIONE "LA SPERANZA"  DI OZIERI - LIQUIDAZIONE CONTABILITA' SECONDO ACCONTO MESE DI LUGLIO 2022.</t>
  </si>
  <si>
    <t>Rimborso mese di ottobre 2022</t>
  </si>
  <si>
    <t>LL.RR. N°27/83 E SS.MM.II. - CONCESSIONE RIMBORSI SPESE VIAGGIO E SOGGIORNO PER IL MESE DI OTTOBRE 2022  - LIQUIDAZIONE</t>
  </si>
  <si>
    <t>L.R. N°11/85  E SUCCESSIVE MODIFICAZIONI E INTEGRAZIONI - PROVVIDENZE A FAVORE DEI NEFROPATICI -   RIMBORSI  SPESE VIAGGIO E SOGGIORNO  PER I  MESE DI OTTOBRE 2022 -  LIQUIDAZIONE</t>
  </si>
  <si>
    <t>L.R. N. 4/2006 ART.17, COMMA 1° PROGETTO PERSONALIZZATO "RITORNARE A CASA" DI 2° LIVELLO ASSISTENZIALE - RINNOVO ANNUALITA' 2022 CON GESTIONE INDIRETTA - LIQUIDAZIONE COMPETENZE PER IL MESE DI OTTOBRE 2022 E CONTRIBUTI INPS  CONTRIBUTO ORDINARIO</t>
  </si>
  <si>
    <t>L.R. N. 4/2006 ART.17 COMMA 1° PROGETTO PERSONALIZZATO "RITORNARE A CASA" DI 2° LIVELLO ASSISTENZIALE- RINNOVO ANNUALITA' 2022 CON GESTIONE INDIRETTA - LIQUIDAZIONE COMPETENZE PER IL MESE DI OTTOBRE 2022 E CONTRIBUTI I CONTRIBUTO POTENZIAMENTO ASSISTENZA</t>
  </si>
  <si>
    <t>Rimborso mesi di  settembre e ottobre 2022</t>
  </si>
  <si>
    <t>L.R. N°4/2006 ART.17, COMMA 1° PROGETTO PERSONALIZZATO "RITORNARE A CASA " LIVELLO ASSISTENZIALE    BASE B -  RINNOVO PER L'ANNUALITA' 2022   - GESTIONE INDIRETTA. LIQUIDAZIONE CONTRIBUTO PER I MESI DI SETTEMBRE E OTTOBRE 2022</t>
  </si>
  <si>
    <t>L.R. N° 4/2006 ART. 17, COMMA 1° PROGETTO PERSONALIZZATO "RITORNARE A CASA" - LIVELLO ASSISTENZIALE BASE B - NUOVA ATTIVAZIONE 2022 CON GESTIONE INDIRETTA - COMPETENZE MESE DI OTTOBRE 2022 - LIQUIDAZIONE CONTRIBUTO</t>
  </si>
  <si>
    <t>MESE DI NOVEMBRE</t>
  </si>
  <si>
    <t>CONTRIBUTI ECONOMICI AI SENSI DELLA L.R. N°20/97  PER IL MESE DI NOVEMBRE 2022 -</t>
  </si>
  <si>
    <t>COMPETENZE PERSONALE CANTIERE (PRIMO TURNO) OTTOBRE 2022</t>
  </si>
  <si>
    <t>Programma Interventi per aumento patrimonio boschivo, L.R.n 1/2009,art.3, comma 2, lett.b),integrata dall'art. 6, comma 10, lett. b) L.R.n.1/2011.Anno2021 L.R.5 del 25/02/2021 e L.R.12/03/2020,n.10,art.3, comma2 lett B)-IMPEGNO PER I LAVORATORI.</t>
  </si>
  <si>
    <t>SPESE TENUTA CCP TESORERIA. SETTEMBRE 2022</t>
  </si>
  <si>
    <t>IMPOSTA DI BOLLO SU CCP TESORERIA. SETTEMBRE 2022</t>
  </si>
  <si>
    <t>L.R. N°4/2006 ART.17, COMMA 1° PROGETTO PERSONALIZZATO "RITORNARE A CASA" LIVELLO ASSISTENZIALE  BASE B" - RINNOVO PER L'ANNUALITA' 2022   - GESTIONE INDIRETTA - LIQUIDAZIONE CONTRIBUTO CARE GIVER MESE DI OTTOBRE 2022</t>
  </si>
  <si>
    <t>L.R. N° 4/2006 ART. 17, COMMA 1° PROGETTO PERSONALIZZATO "RITORNARE A CASA" - LIVELLO ASSISTENZIALE BASE B - RINNOVO ANNUALITA' 2022 CON GESTIONE INDIRETTA - COMPETENZE MESE DI OTTOBRE 2022  - LIQUIDAZIONE CONTRIBUTO.</t>
  </si>
  <si>
    <t>L.R. N°4/2006 ART.17, COMMA 1° PROGETTO PERSONALIZZATO RITORNARE A CASA - 1° LIVELLO ASSISTENZIALE  RINNOVO ANNUALITA' 2022 CON GESTIONE INDIRETTA - LIQUIDAZIONE SALDO CONTRIBUTO RELATIVO AL MESE DI  SETTEMBRE 2022</t>
  </si>
  <si>
    <t>Bando per l'erogazione di contributi a fondo perduto di cui al fondo di sostegno alle attività economiche artigianali e commerciali del D.P.C.M.. 24 Settembre 2020. Liquidazione 60% beneficiario prot. 1784.</t>
  </si>
  <si>
    <t>Bando per l'erogazione di contributi a fondo perduto di cui al fondo di sostegno alle attività economiche artigianali e commerciali del D.P.C.M.. 24 Settembre 2020. Liquidazione saldo 40 % al beneficiario prot. 1784.</t>
  </si>
  <si>
    <t>L.R. N°4/2006 ART.17, COMMA 1° PROGETTO PERSONALIZZATO "RITORNARE A CASA  -   LIVELLO ASSISTENZIALE 1. IMPEGNO DI SPESA  PERIODO SETTEMBRE/DICEMBRE 2022</t>
  </si>
  <si>
    <t>L.R. N° 4/2006 ART. 17, COMMA 1° PROGETTO PERSONALIZZATO "RITORNARE A CASA" - LIVELLO ASSISTENZIALE BASE B - NUOVA ATTIVAZIONE 2022 CON GESTIONE INDIRETTA - COMPETENZE MESE DI OTTOBRE 2022 - LIQUIDAZIONE CONTRIBUTO.</t>
  </si>
  <si>
    <t>INDENNITA DI CARICA AMMINISTRATORI - Mese: Novembre</t>
  </si>
  <si>
    <t>CONTRIBUTI IRAP AMMINISTRATORI - Mese: Novembre</t>
  </si>
  <si>
    <t>INDENNITA' ART. 82 DLGS 267/2000 SINDACO E ASSESSORI ANNO 2022</t>
  </si>
  <si>
    <t>Rimborso mesi di Settembre e Ottobre 2022</t>
  </si>
  <si>
    <t>Rimborso mesi di Settembre e Ottobre  e contr.INPS</t>
  </si>
  <si>
    <t>ATTUAZIONE DELLE MISURE URGENTI DI SOLIDARIETÀ ALIMENTARE DI CUI ALL'ART. 2 DEL DECRETO LEGGE 23 NOVEMBRE 2020 N. 154 MISURE FINANZIARIE URGENTI CONNESSE ALL'EMERGENZA COVID. LIQUIDAZIONE A TITOLO DI RIMBORSO DI N. 5 BUONI SPESA</t>
  </si>
  <si>
    <t>L.R. N°9/2004 - ART.1 - LETT. F) - RIMBORSI SPESE VIAGGIO E SOGGIORNO PERIODO FEBBRAIO/NOVEMBRE 2022. IMPEGNO DI SPESA E LIQUIDAZIONE.</t>
  </si>
  <si>
    <t>CONTRIBUTI IRAP SERV. SEGRETERIA - Mese: Novembre</t>
  </si>
  <si>
    <t>CONTRIBUTI IRAP SERVIZI FINANZIARI - Mese: Novembre</t>
  </si>
  <si>
    <t>CONTRIBUTI IRAP  SERV. TECNICI - Mese: Novembre</t>
  </si>
  <si>
    <t>CONTRIBUTI IRAP SERVIZI DEMOGRAFICI - Mese: Novembre</t>
  </si>
  <si>
    <t>CONTRIBUTI  IRAP SERV. VIGILANZA - Mese: Novembre</t>
  </si>
  <si>
    <t>CONTRIBUTI IRAP SERV. SOCIALE - Mese: Novembre</t>
  </si>
  <si>
    <t>CONTRIBUTI IRAP SERVIZI CIMITERIALI - Mese: Novembre</t>
  </si>
  <si>
    <t>CONTRIBUTI IRAP - Gestione economica, finanziaria, programmazione, provveditorato mese febbraio</t>
  </si>
  <si>
    <t>CONTRIBUTI ECONOMICI AI SENSI DELLA L.R. N°20/97  PER IL PERIODO GENNAIO/NOVEMBRE 2022 - LIQUIDAZIONE</t>
  </si>
  <si>
    <t>BORSA DI STUDIO AGLI STUDENTI CHE HANNO CONSEGUITO IL DIPLOMA .A.S. 2021-2022</t>
  </si>
  <si>
    <t>BORSA DI STUDIO AGLI STUDENTI CHE HANNO CONSEGUITO IL DIPLOMA .A.S. 2021 2022</t>
  </si>
  <si>
    <t>CONTRIBUTI A FAVORE DELLE ASSOCIAZIONI DI VOLONTARIATO CON FINALITA' SOCIALI  PER L'ANNO 2022-  LIQUIDAZIONE CONTRIBUTO GRUPPO DI VOLONTARIATO VINCENZIANO.</t>
  </si>
  <si>
    <t>BORSA DI STUDIO AGLI STUDENTI CHE HANNO CONSEGUITO LA LICENZA MEDIA A.S. 2021 2022</t>
  </si>
  <si>
    <t>SPESE TENUTA CCP OTTOBRE 2022</t>
  </si>
  <si>
    <t>IMPOSTA DI BOLLO SU CCP OTTOBRE 2022</t>
  </si>
  <si>
    <t>L.R. N° 4/2006 ART. 17, COMMA 1° PROGETTO PERSONALIZZATO "RITORNARE A CASA" - LIVELLO ASSISTENZIALE BASE B - NUOVA ATTIVAZIONE 2022 CON GESTIONE INDIRETTA - SALDO COMPETENZE A TITOLO DI CONTRIBUTI INPS 3° TRIMESTRE 2022 - LIQUIDAZIONE</t>
  </si>
  <si>
    <t>Contributi  cassa edile (ente) personale cantiere mese di ottobre 2022</t>
  </si>
  <si>
    <t>.R. N. 4/2006 ART.17, COMMA 1° PROGETTO PERSONALIZZATO "RITORNARE A CASA" DI 1° LIVELLO ASSISTENZIALE - RINNOVO ANNUALITA' 2022 CON GESTIONE INDIRETTA -SALDO COMPETENZE ASSISTENTE FAMILIARE E CONTRIBUTI INPS - LIQUIDAZIONE CONTRIBUTO</t>
  </si>
  <si>
    <t>CONTRIBUTI A FAVORE DELLE ASSOCIAZIONI DI VOLONTARIATO CON FINALITA' SOCIALI PER L'ANNO 2022 - IMPEGNO DI SPESA.</t>
  </si>
  <si>
    <t>Rimborso contributi INPS 4° trim. 2022</t>
  </si>
  <si>
    <t>CELEBRAZIONE DI COMMEMORAZIONE AI CADUTI DI TUTTE LE GUERRE. ANNO 2022</t>
  </si>
  <si>
    <t>L.R. N°4/2006 ART.17, COMMA 1° PROGETTO PERSONALIZZATO RITORNARE A CASA - 1° LIVELLO ASSISTENZIALE  RINNOVO ANNUALITA' 2022 CON GESTIONE INDIRETTA - COMPETENZE MESE DI OTTOBRE 2022 - LIQUIDAZIONE CONTRIBUTO</t>
  </si>
  <si>
    <t>L.R. N° 18 DEL 02 AGOSTO 2016 DI ISTITUZIONE DEL REDDITO DI INCLUSIONE SOCIALE (REIS) PROGRAMMA REGIONALE "AGIUDU TORRAU" ANNO 2021 - GESTIONE 2022. LIQUIDAZIONE CONTRIBUTO MESE DI NOVEMBRE 2022</t>
  </si>
  <si>
    <t>Rimborso mesi di settembre e ottobre</t>
  </si>
  <si>
    <t>L.R. N°9/2004 - ART.1 - LETT. F) - RIMBORSI SPESE VIAGGIO E SOGGIORNO PERIODO APRILE/NOVEMBRE 2022. LIQUIDAZIONE.</t>
  </si>
  <si>
    <t>L.R. N°4/2006 ART.17, COMMA 1° PROGETTO PERSONALIZZATO "RITORNARE A CASA "LIVELLO ASSISTENZIALE  BASE B" - RINNOVO PER L'ANNUALITA' 2022   - GESTIONE INDIRETTA - COMPETENZE PER IL MESE DI OTTOBRE 2022 - LIQUIDAZIONE CONTRIBUTO</t>
  </si>
  <si>
    <t>L.R. N° 4/2006 ART. 17, COMMA 1° PROGETTO PERSONALIZZATO "RITORNARE A CASA" - LIVELLO ASSISTENZIALE BASE B - NUOVA ATTIVAZIONE 2022 CON GESTIONE INDIRETTA -  SALDO COMPETENZE PER I MESI DI SETTEMBRE E OTTOBRE 2022 - LIQUIDAZIONE CONTRIBUTO.</t>
  </si>
  <si>
    <t>PAGAMENTO Q.TA CAPITALE II SEMESTRE 2022 - MUTUO POSIZIONE 25327/00</t>
  </si>
  <si>
    <t>PAGAMENTO Q.TA INTERESSI II SEMESTRE 2022 - MUTUO POSIZIONE 25327/00</t>
  </si>
  <si>
    <t>PAGAMENTO Q.TA CAPITALE II SEMESTRE 2022 - MUTUO POSIZIONE 27480</t>
  </si>
  <si>
    <t>PAGAMENTO Q.TA INTERESSI II SEMESTRE 2022 - MUTUO POSIZIONE 27480</t>
  </si>
  <si>
    <t>L.R. N°9/2004 - ART.1 - LETT. F) - RIMBORSI SPESE VIAGGIO E SOGGIORNO PERIODO OTTOBRE/NOVEMBRE 2022.  LIQUIDAZIONE.</t>
  </si>
  <si>
    <t>L.R. N°9/2004 - ART.1 - LETT. F) - RIMBORSI SPESE VIAGGIO E SOGGIORNO PERIODO AGOSTO/NOVEMBRE 2022.  LIQUIDAZIONE.</t>
  </si>
  <si>
    <t>LEGGE N°431 DEL 09.12.1998, ART.11 - FONDO NAZIONALE PER L'ACCESSO AL PAGAMENTO DEL CANONE DI LOCAZIONE ANNO 2022 -PERIODO GENNAIO/OTTOBRE - APPROVAZIONE GRADUATORIA DEFINITIVA. LIQUIDAZIONE CONTRIBUTI</t>
  </si>
  <si>
    <t>L.R. N°11/85 E SUCCESSIVE MODIFICAZIONI E INTEGRAZIONI - PROVVIDENZE A FAVORE DEI NEFROPATICI - COMPETENZE MESE DI NOVEMBRE 2022 -  LIQUIDAZIONE.</t>
  </si>
  <si>
    <t>Assegno mese di Novembre</t>
  </si>
  <si>
    <t>L.R. N°12/2011, ART.18, COMMA 3° - ASSEGNO MESE DI NOVEMBRE 2022- LIQUIDAZIONE.</t>
  </si>
  <si>
    <t>CONTRIBUTI IRAP SERV. SEGRETERIA - Mese: Tredicesima</t>
  </si>
  <si>
    <t>CONTRIBUTI IRAP  SERV. TECNICI - Mese: Tredicesima</t>
  </si>
  <si>
    <t>CONTRIBUTI IRAP SERVIZI DEMOGRAFICI - Mese: Tredicesima</t>
  </si>
  <si>
    <t>CONTRIBUTI  IRAP SERV. VIGILANZA - Mese: Tredicesima</t>
  </si>
  <si>
    <t>CONTRIBUTI IRAP SERV. SOCIALE - Mese: Tredicesima</t>
  </si>
  <si>
    <t>CONTRIBUTI IRAP SERVIZI CIMITERIALI - Mese: Tredicesima</t>
  </si>
  <si>
    <t>L.R. N°11/85  E SUCCESSIVE MODIFICAZIONI E INTEGRAZIONI - PROVVIDENZE A FAVORE DEI NEFROPATICI -   RIMBORSI  SPESE VIAGGIO E SOGGIORNO  PER I  MESE DI NOVEMBRE 2022 -</t>
  </si>
  <si>
    <t>LL.RR. N°27/83 E SS.MM.II. - CONCESSIONE RIMBORSI SPESE VIAGGIO E SOGGIORNO PERIODO NOVEMBRE 2022  -</t>
  </si>
  <si>
    <t>LL.RR. N°27/83 E SS.MM.II. - CONCESSIONE RIMBORSI SPESE VIAGGIO E SOGGIORNO PERIODO SETTEMBRE/DICEMBRE 2022  -</t>
  </si>
  <si>
    <t>ATTUAZIONE DI MISURE STRAORDINARIE E URGENTI DI SOLIDARIETA' ALIMENTARE A SOSTEGNO DELLE FAMIGLIE PER FRONTEGGIARE L'EMERGENZA ECONOMICO-SOCIALE DERIVANTE DALLA PANDEMIA COVID-19. EROGAZIONE BUONI SPESA.</t>
  </si>
  <si>
    <t>L.R. N° 18 DEL 02 AGOSTO 2016 DI ISTITUZIONE DEL REDDITO DI INCLUSIONE SOCIALE (REIS) PROGRAMMA REGIONALE "AGIUDU TORRAU" ANNO 2021 - GESTIONE 2022. LIQUIDAZIONE CONTRIBUTO MESE DI DICEMBRE 2022</t>
  </si>
  <si>
    <t>L.R. N° 18 DEL 02 AGOSTO 2016 DI ISTITUZIONE DEL REDDITO DI INCLUSIONE SOCIALE (REIS) PROGRAMMA REGIONALE "AGIUDU TORRAU" ANNUALITÀ 2021 - GESTIONE 2022. ATTUAZIONE DI N. 1 PROGETTO SPERIMENTALE DI INCLUSIONE ATTIVA. LIQUIDAZIONE IN FAVORE DI N. 1 BENEFIC</t>
  </si>
  <si>
    <t>Rimborso mese di novembre</t>
  </si>
  <si>
    <t>L.R. N. 4/2006 ART.17, COMMA 1° PROGETTO PERSONALIZZATO "RITORNARE A CASA" DI 1° LIVELLO ASSISTENZIALE - RINNOVO ANNUALITA' 2022 CON GESTIONE INDIRETTA - COMPETENZE  MESE DI NOVEMBRE 2022  - LIQUIDAZIONE CONTRIBUTO.</t>
  </si>
  <si>
    <t>L.R. N°4/2006 ART.17, COMMA 1° PROGETTO PERSONALIZZATO "RITORNARE A CASA" DI 2° LIVELLO ASSISTENZIALE -RINNOVO ANNUALITA' 2022 CON GESTIONE INDIRETTA -- COMPETENZE PER IL MESE DI NOVEMBRE 2022 - LIQUIDAZIONE CONTRIBUTO ORDINARIO</t>
  </si>
  <si>
    <t>L.R. N°4/2006 ART.17, COMMA 1° PROGETTO PERSONALIZZATO "RITORNARE A CASA" DI 2° LIVELLO ASSISTENZIALE - RINNOVO ANNUALITA' 2022 CON GESTIONE INDIRETTA -- COMPETENZE PER IL MESE DI NOVEMBRE 2022 - LIQUIDAZIONE CONTRIBUTO POTENZIAMENTO ASSISTENZA</t>
  </si>
  <si>
    <t>MESE DI DICEMBRE</t>
  </si>
  <si>
    <t>L.R. N. 4/2006 ART.17, COMMA 1° PROGETTO PERSONALIZZATO "RITORNARE A CASA" DI 1° LIVELLO ASSISTENZIALE - RINNOVO ANNUALITA' 2022 CON GESTIONE INDIRETTA - COMPETENZE PER IL MESE DI NOVEMBRE 2022 - LIQUIDAZIONE CONTRIBUTO</t>
  </si>
  <si>
    <t>L.R. N° 4/2006 ART. 17, COMMA 1° PROGETTO PERSONALIZZATO "RITORNARE A CASA" - LIVELLO ASSISTENZIALE BASE B - NUOVA ATTIVAZIONE 2022 CON GESTIONE INDIRETTA - COMPETENZE CARE GIVER MESE DI NOVEMBRE 2022 - LIQUIDAZIONE CONTRIBUTO</t>
  </si>
  <si>
    <t>Rimborso mese di novembre 2022</t>
  </si>
  <si>
    <t>L.R. N°9/2004 - ART.1 - LETT. F) - RIMBORSI SPESE VIAGGIO E SOGGIORNO PERIODO AGOSTO/NOVEMBRE 2022. IMPEGNO DI SPESA E LIQUIDAZIONE.</t>
  </si>
  <si>
    <t>RIMBORSO SPESE VIAGGIO AGLI STUDENTI PENDOLARI FREQUENTANTI NELL'A.S. 2021/2022 LE SCUOLE SECONDARIE DI SECONDO GRADO. APPROVAZIONE BANDO E IMPEGNO DI SPESA</t>
  </si>
  <si>
    <t>TRASFERIMENTO RISORSA ALL'ISTITUTO COMPRENSIVO "G.E. LUTZU" DI OSCHIRI PER SPESE DI FUNZIONAMENTO- L. 23/96 E FORNITURA GRATUITA DEI LIBRI DI TESTO PER GLI ALUNNI DELLA SCUOLA PRIMARIA L.R.31/84 ART.6, LETT. C)-ANNO 2021- IMPEGNO DI SPESA-</t>
  </si>
  <si>
    <t>PROGRAMMA REGIONALE MI PRENDO CURA L.R 22/11/2021 E DGR NR. 48/46 DEL PROGRAMMA REGIONALE MI PRENDO CURA L.R 22/11/2021, DGR NR. 48/46 DEL 10/12/2021 E D.G.R. N.12/17 DEL 07/04/2022 MISURA COMPLEMENTARE AL PROGRAMMA "RITORNARE A CASA PLUS" - LIQUIDAZIONE</t>
  </si>
  <si>
    <t>L.R. N° 4/2006 ART. 17, COMMA 1° PROGETTO PERSONALIZZATO "RITORNARE A CASA" - LIVELLO ASSISTENZIALE BASE B - NUOVA ATTIVAZIONE 2022 CON GESTIONE INDIRETTA - COMPETENZE MESE DI NOVEMBRE 2022 - LIQUIDAZIONE CONTRIBUTO</t>
  </si>
  <si>
    <t>L.R. N. 4/2006 ART.17, COMMA 1° PROGETTO PERSONALIZZATO "RITORNARE A CASA" DI 2° LIVELLO ASSISTENZIALE - RINNOVO ANNUALITA' 2022 CON GESTIONE INDIRETTA - LIQUIDAZIONE COMPETENZE PER IL MESE DI NOVEMBRE 2022 CONTRIBUTO ORDINARIO</t>
  </si>
  <si>
    <t>L.R. N. 4/2006 ART.17, COMMA 1° PROGETTO PERSONALIZZATO "RITORNARE A CASA" DI 2° LIVELLO ASSISTENZIALE - RINNOVO ANNUALITA' 2022 CON GESTIONE INDIRETTA - LIQUIDAZIONE COMPETENZE PER IL MESE DI NOVEMBRE 2022 CONTRIBUTO POTENZIAMENTO ASSISTENZA</t>
  </si>
  <si>
    <t>L.R. N°4/2006 ART.17, COMMA 1° PROGETTO PERSONALIZZATO "RITORNARE A CASA" DI 2° LIVELLO ASSISTENZIALE - RINNOVO ANNUALITA' 2022 CON GESTIONE INDIRETTA -- COMPETENZE PER IL MESE DI NOVEMBRE 2022 - LIQUIDAZIONE CONTRIBUTO.- ORDINARIO</t>
  </si>
  <si>
    <t>L.R. N°9/2004 - ART.1 - LETT. F) - RIMBORSI SPESE VIAGGIO E SOGGIORNO ANNO 2022. LIQUIDAZIONE.</t>
  </si>
  <si>
    <t>ROGRAMMA REGIONALE MI PRENDO CURA L.R 22/11/2021, DGR NR. 48/46 DEL 10/12/2021 E D.G.R. N.12/17 DEL 07/04/2022 MISURA COMPLEMENTARE AL PROGRAMMA "RITORNARE A CASA PLUS" - LIQUIDAZIONE CONTRIBUTI ANNUALITA' 2022</t>
  </si>
  <si>
    <t>CONTRIBUTI IRAP SERV. SEGRETERIA - Mese: Dicembre</t>
  </si>
  <si>
    <t>CONTRIBUTI IRAP SERVIZI FINANZIARI - Mese: Dicembre</t>
  </si>
  <si>
    <t>CONTRIBUTI IRAP SERVIZI DEMOGRAFICI - Mese: Dicembre</t>
  </si>
  <si>
    <t>CONTRIBUTI  IRAP SERV. VIGILANZA - Mese: Dicembre</t>
  </si>
  <si>
    <t>CONTRIBUTI IRAP SERV. SOCIALE - Mese: Dicembre</t>
  </si>
  <si>
    <t>CONTRIBUTI IRAP  SERV. TECNICI - Mese: Dicembre</t>
  </si>
  <si>
    <t>CONTRIBUTI IRAP SERV. CULTURA - Mese: Dicembre</t>
  </si>
  <si>
    <t>CONTRIBUTI IRAP SERVIZI CIMITERIALI - Mese: Dicembre</t>
  </si>
  <si>
    <t>CONTRIBUTI IRAP SEGRETERIA</t>
  </si>
  <si>
    <t>CONTRIBUTI IRAP - Gestione economica, finanziaria, programmazione, provveditorato</t>
  </si>
  <si>
    <t>CONTRIBUTI IRAP - Anagrafe e stato civile</t>
  </si>
  <si>
    <t>CONTRIBUTI IRAP - Polizia locale e amministrativa</t>
  </si>
  <si>
    <t>CONTRIBUTI IRAP SERV. SOCIALI</t>
  </si>
  <si>
    <t>irap fondo produttivita'</t>
  </si>
  <si>
    <t>L.R. N°4/2006 ART.17, COMMA 1° PROGETTO PERSONALIZZATO "RITORNARE A CASA" - LIVELLO ASSISTENZIALE  1° - NUOVA ATTIVAZIONE ANNO 2022 CON GESTIONE INDIRETTA - LIQUIDAZIONE COMPETENZE MESE DI NOVEMBRE 2022</t>
  </si>
  <si>
    <t>3° BANDO EMERGENZA COVID-19- ART. 53, COMMA 1, DEL D.L. DEL 25.05.2021 N. 73 CONVERTITO CON MODIFICAZ L. DEL 23.07.2021 N. 106.  MISURE URGENTI DI SOLIDARIETÀ ALIMENTARE E DI SOSTEGNO ALLE FAMIGLIE CHE VERSANO IN STATO DI BISOGNO PER IL PAGAMENTO DEI CAN</t>
  </si>
  <si>
    <t>PROGRAMMA REGIONALE MI PRENDO CURA L.R 22/11/2021 E DGR NR. 48/46 DEL 10/12/2021 MISURA COMPLEMENTARE AL PROGRAMMA "RITORNARE A CASA PLUS" - LIQUIDAZIONE ANNUALITA' 2022.</t>
  </si>
  <si>
    <t>Rimborso quota attività sportiva mesi di novembre e dicembre 2022</t>
  </si>
  <si>
    <t>"RITORNARE A CASA" LIVELLO ASSISTENZIALE  BASE B" - RINNOVO PER L'ANNUALITA' 2022   - GESTIONE INDIRETTA - LIQUIDAZIONE CONTRIBUTO CARE GIVER MESE DI NOVEMBRE 2022</t>
  </si>
  <si>
    <t>INDENNITA DI CARICA AMMINISTRATORI - Mese: Dicembre</t>
  </si>
  <si>
    <t>CONTRIBUTI IRAP AMMINISTRATORI - Mese: Dicembre</t>
  </si>
  <si>
    <t>STIPENDI  - Mese: NOVEMBRE</t>
  </si>
  <si>
    <t>PROGRAMMA REGIONALE MI PRENDO CURA L.R 22/11/2021, DGR NR. 48/46 DEL 10/12/2021 E D.G.R. N.12/17 DEL 07/04/2022 MISURA COMPLEMENTARE AL PROGRAMMA "RITORNARE A CASA PLUS" - LIQUIDAZIONE CONTRIBUTI ANNUALITA' 2022</t>
  </si>
  <si>
    <t>PROGRAMMA REGIONALE MI PRENDO CURA L.R 22/11/2021 E DGR NR. 48/46 DEL 10/12/2021 MISURA COMPLEMENTARE AL PROGRAMMA "RITORNARE A CASA PLUS" - IMPEGNO DI SPESA ANNUALITA' 2022.</t>
  </si>
  <si>
    <t>.R. N°4/2006 ART.17, COMMA 1° PROGETTO PERSONALIZZATO "RITORNARE A CASA" PLUS - NUOVA ATTIVAZIONE PER L'ANNUALITA' 2022 - LIVELLO ASSISTENZIALE 1° - GESTIONE INDIRETTA -  LIQUIDAZIONE SALDO COMPETENZE ASSISTENTE FAMILIARE MESE DI OTTOBRE 2022</t>
  </si>
  <si>
    <t>Servizio antincendio Annualità 2022. Affidamento Servizio Compagnia Barracellare.</t>
  </si>
  <si>
    <t>L.R. N°4/2006 ART.17, COMMA 1° PROGETTO PERSONALIZZATO RITORNARE A CASA - 1° LIVELLO ASSISTENZIALE  RINNOVO ANNUALITA' 2022 CON GESTIONE INDIRETTA - LIQUIDAZIONE  COMPETENZE ASSISTENTE FAMILIARE MESE DI NOVEMBRE 2022</t>
  </si>
  <si>
    <t>SPESE POSTALI ANNO 2022 - IMPEGNO DI SPESA - CIG.Z535A06F9</t>
  </si>
  <si>
    <t>Legge n. 13/89 al fine di favorire il superamento e l'eliminazione delle barriere architettoniche negli edifici privati.</t>
  </si>
  <si>
    <t>Rimborso periodo gennaio/aprile</t>
  </si>
  <si>
    <t>Rimborso periodo maggio/novembre</t>
  </si>
  <si>
    <t>PROGRAMMA REGIONALE MI PRENDO CURA L.R 22/11/2021, DGR NR. 48/46 DEL 10/12/2021 E D.G.R. N.12/17 DEL 07/04/2022 MISURA COMPLEMENTARE AL PROGRAMMA "RITORNARE A CASA PLUS" - LIQUIDAZIONE CONTRIBUTO ANNUALITA' 2022 IN FAVORE DI UN BENEFICIARIO.</t>
  </si>
  <si>
    <t>L.R. N°23/2005 - CONCESSIONE CONTRIBUTO ECONOMICO STRAORDINARIO IN FAVORE DI UN CITTADINO IN CONDIZIONI DI GRAVE  DISAGIO SOCIO ECONOMICO-LIQUIDAZIONE.</t>
  </si>
  <si>
    <t>L.R. N° 4/2006 ART. 17, COMMA 1° PROGETTO PERSONALIZZATO "RITORNARE A CASA" - LIVELLO ASSISTENZIALE BASE B - RINNOVO ANNUALITA' 2022 CON GESTIONE INDIRETTA - COMPETENZE CARE GIVER MESE DI NOVEMBRE 2022  - LIQUIDAZIONE CONTRIBUTO.</t>
  </si>
  <si>
    <t>PROSECUZIONE INSERIMENTO DI N°2 GIOVANI PRESSO LA COMUNITÀ ALLOGGIO "TOLA-GAIAS" DI OZIERI - FONDAZIONE "LA SPERANZA" DI OZIERI - PERIODO SALDO MESE DI LUGLIO 2022/NOVEMBRE 2022 - LIQUIDAZIONE.</t>
  </si>
  <si>
    <t>LL.R. N°4/2006 ART.17, COMMA 1° PROGETTO PERSONALIZZATO "RITORNARE A CASA" PLUS - NUOVA ATTIVAZIONE PER L'ANNUALITA' 2022 - LIVELLO ASSISTENZIALE 1° - GESTIONE INDIRETTA -  LIQUIDAZIONE SALDO CONTRIBUTI INPS ASSISTENTE FAMILIARE IV TRIMESTRE 2022</t>
  </si>
  <si>
    <t>Approvazione convenzione e determinazione importo trasferimento a favore dell'Istituto Comprensivo "G. E. Lutzu" di Oschiri ai sensi dell'art. 3 legge 11 gennaio 1996 n. 23 per spese varie di ufficio e ai sensi della L.R. 25 giugno 1984, n. 31, art. 6, le</t>
  </si>
  <si>
    <t>L.R. N°23/2005 - CONCESSIONE CONTRIBUTI ECONOMICI STRAORDINARI  IN FAVORE DI CINQUE  CITTADINI IN CONDIZIONI DI GRAVE  DISAGIO SOCIO ECONOMICO-  LIQUIDAZIONE</t>
  </si>
  <si>
    <t>CONTRIBUTO A FAVORE ASSOCIAZIONE DI VOLONTARIATO PER CONTRASTO RANDAGISMO ANNO 2022 - ATTO DI INDIRIZZO AL RESPONSABILE DELL'AREA VIGILANZA.</t>
  </si>
  <si>
    <t>L.R. N°23/2005 - CONCESSIONE CONTRIBUTI ECONOMICI STRAORDINARI  IN FAVORE DI TRE  CITTADINI IN CONDIZIONI DI GRAVE  DISAGIO SOCIO ECONOMICO- LIQUIDAZIONE</t>
  </si>
  <si>
    <t>D.Lgs 13.04.2017, n.65. Sistema integrato di educazione e di istruzione dalla nascita sino ai sei anni. Assegnazione contributo all'istituto Comprensivo "G. Elia Lutzu" plesso di Oschiri a sostegno della sezione Primavera. A.S. 2022/2023 - Impegno di Spes</t>
  </si>
  <si>
    <t>N: 523550796/45 ID:2928440008079 RUOLO 06192 RATE AMMORTAMENTO PRESTITI MEF DEB: COMUNE DI OSCHIRI (CASSA)</t>
  </si>
  <si>
    <t>N: 523550839/85 ID:2928440008079 RUOLO 06190 RATE AMMORTAMENTO PRESTITI SPA DEB: COMUNE DI OSCHIRI (CASSA)</t>
  </si>
  <si>
    <t>N: 523550798/65 ID:2928440008079 RUOLO 06192 RATE AMMORTAMENTO PRESTITI SPA DEB: COMUNE DI OSCHIRI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</si>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</sst>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62" customFormat="1" ht="22.5" customHeigh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2" t="s">
        <v>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7" t="s">
        <v>55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6" t="s">
        <v>13</v>
      </c>
      <c r="AB4" s="253"/>
      <c r="AC4" s="253"/>
      <c r="AD4" s="253"/>
      <c r="AE4" s="253"/>
      <c r="AF4" s="253"/>
      <c r="AG4" s="257"/>
      <c r="AH4" s="32">
        <v>30</v>
      </c>
    </row>
    <row r="5" spans="1:34" s="15" customFormat="1" ht="22.5" customHeight="1">
      <c r="A5" s="247" t="s">
        <v>14</v>
      </c>
      <c r="B5" s="255"/>
      <c r="C5" s="248"/>
      <c r="D5" s="247" t="s">
        <v>15</v>
      </c>
      <c r="E5" s="255"/>
      <c r="F5" s="255"/>
      <c r="G5" s="255"/>
      <c r="H5" s="248"/>
      <c r="I5" s="247" t="s">
        <v>16</v>
      </c>
      <c r="J5" s="255"/>
      <c r="K5" s="248"/>
      <c r="L5" s="247" t="s">
        <v>1</v>
      </c>
      <c r="M5" s="255"/>
      <c r="N5" s="255"/>
      <c r="O5" s="247" t="s">
        <v>17</v>
      </c>
      <c r="P5" s="248"/>
      <c r="Q5" s="247" t="s">
        <v>18</v>
      </c>
      <c r="R5" s="255"/>
      <c r="S5" s="255"/>
      <c r="T5" s="248"/>
      <c r="U5" s="247" t="s">
        <v>19</v>
      </c>
      <c r="V5" s="255"/>
      <c r="W5" s="255"/>
      <c r="X5" s="58" t="s">
        <v>47</v>
      </c>
      <c r="Y5" s="247" t="s">
        <v>20</v>
      </c>
      <c r="Z5" s="248"/>
      <c r="AA5" s="249" t="s">
        <v>41</v>
      </c>
      <c r="AB5" s="250"/>
      <c r="AC5" s="250"/>
      <c r="AD5" s="250"/>
      <c r="AE5" s="250"/>
      <c r="AF5" s="250"/>
      <c r="AG5" s="250"/>
      <c r="AH5" s="25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1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4" t="s">
        <v>54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0"/>
      <c r="P3" s="260"/>
      <c r="Q3" s="260"/>
      <c r="R3" s="261"/>
    </row>
    <row r="4" spans="1:18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</row>
    <row r="5" spans="1:18" s="62" customFormat="1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2" t="s">
        <v>13</v>
      </c>
      <c r="L5" s="263"/>
      <c r="M5" s="263"/>
      <c r="N5" s="263"/>
      <c r="O5" s="263"/>
      <c r="P5" s="263"/>
      <c r="Q5" s="26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2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5" t="s">
        <v>112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9" t="s">
        <v>113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6"/>
      <c r="AE4" s="270"/>
      <c r="AF4" s="270"/>
      <c r="AG4" s="270"/>
      <c r="AH4" s="271"/>
      <c r="AI4" s="272"/>
    </row>
    <row r="5" spans="1:35" s="90" customFormat="1" ht="22.5" customHeight="1">
      <c r="A5" s="249" t="s">
        <v>14</v>
      </c>
      <c r="B5" s="273"/>
      <c r="C5" s="274"/>
      <c r="D5" s="249" t="s">
        <v>15</v>
      </c>
      <c r="E5" s="273"/>
      <c r="F5" s="273"/>
      <c r="G5" s="273"/>
      <c r="H5" s="273"/>
      <c r="I5" s="273"/>
      <c r="J5" s="273"/>
      <c r="K5" s="274"/>
      <c r="L5" s="249" t="s">
        <v>16</v>
      </c>
      <c r="M5" s="273"/>
      <c r="N5" s="274"/>
      <c r="O5" s="249" t="s">
        <v>1</v>
      </c>
      <c r="P5" s="273"/>
      <c r="Q5" s="273"/>
      <c r="R5" s="249" t="s">
        <v>17</v>
      </c>
      <c r="S5" s="274"/>
      <c r="T5" s="249" t="s">
        <v>18</v>
      </c>
      <c r="U5" s="273"/>
      <c r="V5" s="273"/>
      <c r="W5" s="274"/>
      <c r="X5" s="249" t="s">
        <v>19</v>
      </c>
      <c r="Y5" s="273"/>
      <c r="Z5" s="273"/>
      <c r="AA5" s="103" t="s">
        <v>47</v>
      </c>
      <c r="AB5" s="249" t="s">
        <v>20</v>
      </c>
      <c r="AC5" s="274"/>
      <c r="AD5" s="249" t="s">
        <v>62</v>
      </c>
      <c r="AE5" s="277"/>
      <c r="AF5" s="277"/>
      <c r="AG5" s="277"/>
      <c r="AH5" s="277"/>
      <c r="AI5" s="272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5"/>
      <c r="AK6" s="276"/>
      <c r="AL6" s="27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598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1356.29</v>
      </c>
      <c r="H8" s="112">
        <v>244.58</v>
      </c>
      <c r="I8" s="107" t="s">
        <v>118</v>
      </c>
      <c r="J8" s="112">
        <f aca="true" t="shared" si="0" ref="J8:J71">IF(I8="SI",G8-H8,G8)</f>
        <v>1111.71</v>
      </c>
      <c r="K8" s="210" t="s">
        <v>119</v>
      </c>
      <c r="L8" s="108">
        <v>2022</v>
      </c>
      <c r="M8" s="108">
        <v>7526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4</v>
      </c>
      <c r="S8" s="111" t="s">
        <v>123</v>
      </c>
      <c r="T8" s="108">
        <v>1080203</v>
      </c>
      <c r="U8" s="108">
        <v>2890</v>
      </c>
      <c r="V8" s="108">
        <v>1938</v>
      </c>
      <c r="W8" s="108">
        <v>98</v>
      </c>
      <c r="X8" s="113">
        <v>2022</v>
      </c>
      <c r="Y8" s="113">
        <v>541</v>
      </c>
      <c r="Z8" s="113">
        <v>0</v>
      </c>
      <c r="AA8" s="114" t="s">
        <v>124</v>
      </c>
      <c r="AB8" s="108">
        <v>2988</v>
      </c>
      <c r="AC8" s="109" t="s">
        <v>125</v>
      </c>
      <c r="AD8" s="211" t="s">
        <v>126</v>
      </c>
      <c r="AE8" s="211" t="s">
        <v>125</v>
      </c>
      <c r="AF8" s="212">
        <f aca="true" t="shared" si="1" ref="AF8:AF71">AE8-AD8</f>
        <v>23</v>
      </c>
      <c r="AG8" s="213">
        <f aca="true" t="shared" si="2" ref="AG8:AG71">IF(AI8="SI",0,J8)</f>
        <v>1111.71</v>
      </c>
      <c r="AH8" s="214">
        <f aca="true" t="shared" si="3" ref="AH8:AH71">AG8*AF8</f>
        <v>25569.33</v>
      </c>
      <c r="AI8" s="215" t="s">
        <v>127</v>
      </c>
    </row>
    <row r="9" spans="1:35" ht="15">
      <c r="A9" s="108">
        <v>2022</v>
      </c>
      <c r="B9" s="108">
        <v>639</v>
      </c>
      <c r="C9" s="109" t="s">
        <v>128</v>
      </c>
      <c r="D9" s="208" t="s">
        <v>129</v>
      </c>
      <c r="E9" s="109" t="s">
        <v>130</v>
      </c>
      <c r="F9" s="209" t="s">
        <v>131</v>
      </c>
      <c r="G9" s="112">
        <v>1752.31</v>
      </c>
      <c r="H9" s="112">
        <v>315.99</v>
      </c>
      <c r="I9" s="107" t="s">
        <v>118</v>
      </c>
      <c r="J9" s="112">
        <f t="shared" si="0"/>
        <v>1436.32</v>
      </c>
      <c r="K9" s="210" t="s">
        <v>119</v>
      </c>
      <c r="L9" s="108">
        <v>2022</v>
      </c>
      <c r="M9" s="108">
        <v>8291</v>
      </c>
      <c r="N9" s="109" t="s">
        <v>132</v>
      </c>
      <c r="O9" s="111" t="s">
        <v>121</v>
      </c>
      <c r="P9" s="109" t="s">
        <v>122</v>
      </c>
      <c r="Q9" s="109" t="s">
        <v>122</v>
      </c>
      <c r="R9" s="108">
        <v>4</v>
      </c>
      <c r="S9" s="111" t="s">
        <v>123</v>
      </c>
      <c r="T9" s="108">
        <v>1080203</v>
      </c>
      <c r="U9" s="108">
        <v>2890</v>
      </c>
      <c r="V9" s="108">
        <v>1938</v>
      </c>
      <c r="W9" s="108">
        <v>98</v>
      </c>
      <c r="X9" s="113">
        <v>2022</v>
      </c>
      <c r="Y9" s="113">
        <v>541</v>
      </c>
      <c r="Z9" s="113">
        <v>0</v>
      </c>
      <c r="AA9" s="114" t="s">
        <v>124</v>
      </c>
      <c r="AB9" s="108">
        <v>2981</v>
      </c>
      <c r="AC9" s="109" t="s">
        <v>125</v>
      </c>
      <c r="AD9" s="211" t="s">
        <v>133</v>
      </c>
      <c r="AE9" s="211" t="s">
        <v>125</v>
      </c>
      <c r="AF9" s="212">
        <f t="shared" si="1"/>
        <v>-9</v>
      </c>
      <c r="AG9" s="213">
        <f t="shared" si="2"/>
        <v>1436.32</v>
      </c>
      <c r="AH9" s="214">
        <f t="shared" si="3"/>
        <v>-12926.88</v>
      </c>
      <c r="AI9" s="215" t="s">
        <v>127</v>
      </c>
    </row>
    <row r="10" spans="1:35" ht="15">
      <c r="A10" s="108">
        <v>2022</v>
      </c>
      <c r="B10" s="108">
        <v>641</v>
      </c>
      <c r="C10" s="109" t="s">
        <v>128</v>
      </c>
      <c r="D10" s="208" t="s">
        <v>134</v>
      </c>
      <c r="E10" s="109" t="s">
        <v>130</v>
      </c>
      <c r="F10" s="209" t="s">
        <v>135</v>
      </c>
      <c r="G10" s="112">
        <v>172.45</v>
      </c>
      <c r="H10" s="112">
        <v>31.1</v>
      </c>
      <c r="I10" s="107" t="s">
        <v>118</v>
      </c>
      <c r="J10" s="112">
        <f t="shared" si="0"/>
        <v>141.35</v>
      </c>
      <c r="K10" s="210" t="s">
        <v>119</v>
      </c>
      <c r="L10" s="108">
        <v>2022</v>
      </c>
      <c r="M10" s="108">
        <v>8309</v>
      </c>
      <c r="N10" s="109" t="s">
        <v>132</v>
      </c>
      <c r="O10" s="111" t="s">
        <v>121</v>
      </c>
      <c r="P10" s="109" t="s">
        <v>122</v>
      </c>
      <c r="Q10" s="109" t="s">
        <v>122</v>
      </c>
      <c r="R10" s="108">
        <v>4</v>
      </c>
      <c r="S10" s="111" t="s">
        <v>123</v>
      </c>
      <c r="T10" s="108">
        <v>1080203</v>
      </c>
      <c r="U10" s="108">
        <v>2890</v>
      </c>
      <c r="V10" s="108">
        <v>1938</v>
      </c>
      <c r="W10" s="108">
        <v>99</v>
      </c>
      <c r="X10" s="113">
        <v>2022</v>
      </c>
      <c r="Y10" s="113">
        <v>80</v>
      </c>
      <c r="Z10" s="113">
        <v>0</v>
      </c>
      <c r="AA10" s="114" t="s">
        <v>124</v>
      </c>
      <c r="AB10" s="108">
        <v>2978</v>
      </c>
      <c r="AC10" s="109" t="s">
        <v>125</v>
      </c>
      <c r="AD10" s="211" t="s">
        <v>133</v>
      </c>
      <c r="AE10" s="211" t="s">
        <v>125</v>
      </c>
      <c r="AF10" s="212">
        <f t="shared" si="1"/>
        <v>-9</v>
      </c>
      <c r="AG10" s="213">
        <f t="shared" si="2"/>
        <v>141.35</v>
      </c>
      <c r="AH10" s="214">
        <f t="shared" si="3"/>
        <v>-1272.1499999999999</v>
      </c>
      <c r="AI10" s="215" t="s">
        <v>127</v>
      </c>
    </row>
    <row r="11" spans="1:35" ht="15">
      <c r="A11" s="108">
        <v>2022</v>
      </c>
      <c r="B11" s="108">
        <v>641</v>
      </c>
      <c r="C11" s="109" t="s">
        <v>128</v>
      </c>
      <c r="D11" s="208" t="s">
        <v>134</v>
      </c>
      <c r="E11" s="109" t="s">
        <v>130</v>
      </c>
      <c r="F11" s="209" t="s">
        <v>135</v>
      </c>
      <c r="G11" s="112">
        <v>730.58</v>
      </c>
      <c r="H11" s="112">
        <v>131.74</v>
      </c>
      <c r="I11" s="107" t="s">
        <v>118</v>
      </c>
      <c r="J11" s="112">
        <f t="shared" si="0"/>
        <v>598.84</v>
      </c>
      <c r="K11" s="210" t="s">
        <v>119</v>
      </c>
      <c r="L11" s="108">
        <v>2022</v>
      </c>
      <c r="M11" s="108">
        <v>8309</v>
      </c>
      <c r="N11" s="109" t="s">
        <v>132</v>
      </c>
      <c r="O11" s="111" t="s">
        <v>121</v>
      </c>
      <c r="P11" s="109" t="s">
        <v>122</v>
      </c>
      <c r="Q11" s="109" t="s">
        <v>122</v>
      </c>
      <c r="R11" s="108">
        <v>4</v>
      </c>
      <c r="S11" s="111" t="s">
        <v>123</v>
      </c>
      <c r="T11" s="108">
        <v>1080203</v>
      </c>
      <c r="U11" s="108">
        <v>2890</v>
      </c>
      <c r="V11" s="108">
        <v>1938</v>
      </c>
      <c r="W11" s="108">
        <v>98</v>
      </c>
      <c r="X11" s="113">
        <v>2022</v>
      </c>
      <c r="Y11" s="113">
        <v>541</v>
      </c>
      <c r="Z11" s="113">
        <v>0</v>
      </c>
      <c r="AA11" s="114" t="s">
        <v>124</v>
      </c>
      <c r="AB11" s="108">
        <v>2979</v>
      </c>
      <c r="AC11" s="109" t="s">
        <v>125</v>
      </c>
      <c r="AD11" s="211" t="s">
        <v>133</v>
      </c>
      <c r="AE11" s="211" t="s">
        <v>125</v>
      </c>
      <c r="AF11" s="212">
        <f t="shared" si="1"/>
        <v>-9</v>
      </c>
      <c r="AG11" s="213">
        <f t="shared" si="2"/>
        <v>598.84</v>
      </c>
      <c r="AH11" s="214">
        <f t="shared" si="3"/>
        <v>-5389.56</v>
      </c>
      <c r="AI11" s="215" t="s">
        <v>127</v>
      </c>
    </row>
    <row r="12" spans="1:35" ht="15">
      <c r="A12" s="108">
        <v>2022</v>
      </c>
      <c r="B12" s="108">
        <v>642</v>
      </c>
      <c r="C12" s="109" t="s">
        <v>128</v>
      </c>
      <c r="D12" s="208" t="s">
        <v>136</v>
      </c>
      <c r="E12" s="109" t="s">
        <v>130</v>
      </c>
      <c r="F12" s="209" t="s">
        <v>137</v>
      </c>
      <c r="G12" s="112">
        <v>20.2</v>
      </c>
      <c r="H12" s="112">
        <v>3.64</v>
      </c>
      <c r="I12" s="107" t="s">
        <v>118</v>
      </c>
      <c r="J12" s="112">
        <f t="shared" si="0"/>
        <v>16.56</v>
      </c>
      <c r="K12" s="210" t="s">
        <v>119</v>
      </c>
      <c r="L12" s="108">
        <v>2022</v>
      </c>
      <c r="M12" s="108">
        <v>8302</v>
      </c>
      <c r="N12" s="109" t="s">
        <v>132</v>
      </c>
      <c r="O12" s="111" t="s">
        <v>121</v>
      </c>
      <c r="P12" s="109" t="s">
        <v>122</v>
      </c>
      <c r="Q12" s="109" t="s">
        <v>122</v>
      </c>
      <c r="R12" s="108">
        <v>4</v>
      </c>
      <c r="S12" s="111" t="s">
        <v>123</v>
      </c>
      <c r="T12" s="108">
        <v>1080203</v>
      </c>
      <c r="U12" s="108">
        <v>2890</v>
      </c>
      <c r="V12" s="108">
        <v>1938</v>
      </c>
      <c r="W12" s="108">
        <v>98</v>
      </c>
      <c r="X12" s="113">
        <v>2022</v>
      </c>
      <c r="Y12" s="113">
        <v>541</v>
      </c>
      <c r="Z12" s="113">
        <v>0</v>
      </c>
      <c r="AA12" s="114" t="s">
        <v>124</v>
      </c>
      <c r="AB12" s="108">
        <v>2987</v>
      </c>
      <c r="AC12" s="109" t="s">
        <v>125</v>
      </c>
      <c r="AD12" s="211" t="s">
        <v>133</v>
      </c>
      <c r="AE12" s="211" t="s">
        <v>125</v>
      </c>
      <c r="AF12" s="212">
        <f t="shared" si="1"/>
        <v>-9</v>
      </c>
      <c r="AG12" s="213">
        <f t="shared" si="2"/>
        <v>16.56</v>
      </c>
      <c r="AH12" s="214">
        <f t="shared" si="3"/>
        <v>-149.04</v>
      </c>
      <c r="AI12" s="215" t="s">
        <v>127</v>
      </c>
    </row>
    <row r="13" spans="1:35" ht="15">
      <c r="A13" s="108">
        <v>2022</v>
      </c>
      <c r="B13" s="108">
        <v>643</v>
      </c>
      <c r="C13" s="109" t="s">
        <v>128</v>
      </c>
      <c r="D13" s="208" t="s">
        <v>138</v>
      </c>
      <c r="E13" s="109" t="s">
        <v>130</v>
      </c>
      <c r="F13" s="209" t="s">
        <v>139</v>
      </c>
      <c r="G13" s="112">
        <v>313.24</v>
      </c>
      <c r="H13" s="112">
        <v>56.49</v>
      </c>
      <c r="I13" s="107" t="s">
        <v>118</v>
      </c>
      <c r="J13" s="112">
        <f t="shared" si="0"/>
        <v>256.75</v>
      </c>
      <c r="K13" s="210" t="s">
        <v>119</v>
      </c>
      <c r="L13" s="108">
        <v>2022</v>
      </c>
      <c r="M13" s="108">
        <v>8307</v>
      </c>
      <c r="N13" s="109" t="s">
        <v>132</v>
      </c>
      <c r="O13" s="111" t="s">
        <v>121</v>
      </c>
      <c r="P13" s="109" t="s">
        <v>122</v>
      </c>
      <c r="Q13" s="109" t="s">
        <v>122</v>
      </c>
      <c r="R13" s="108">
        <v>4</v>
      </c>
      <c r="S13" s="111" t="s">
        <v>123</v>
      </c>
      <c r="T13" s="108">
        <v>1080203</v>
      </c>
      <c r="U13" s="108">
        <v>2890</v>
      </c>
      <c r="V13" s="108">
        <v>1938</v>
      </c>
      <c r="W13" s="108">
        <v>98</v>
      </c>
      <c r="X13" s="113">
        <v>2022</v>
      </c>
      <c r="Y13" s="113">
        <v>541</v>
      </c>
      <c r="Z13" s="113">
        <v>0</v>
      </c>
      <c r="AA13" s="114" t="s">
        <v>124</v>
      </c>
      <c r="AB13" s="108">
        <v>2984</v>
      </c>
      <c r="AC13" s="109" t="s">
        <v>125</v>
      </c>
      <c r="AD13" s="211" t="s">
        <v>133</v>
      </c>
      <c r="AE13" s="211" t="s">
        <v>125</v>
      </c>
      <c r="AF13" s="212">
        <f t="shared" si="1"/>
        <v>-9</v>
      </c>
      <c r="AG13" s="213">
        <f t="shared" si="2"/>
        <v>256.75</v>
      </c>
      <c r="AH13" s="214">
        <f t="shared" si="3"/>
        <v>-2310.75</v>
      </c>
      <c r="AI13" s="215" t="s">
        <v>127</v>
      </c>
    </row>
    <row r="14" spans="1:35" ht="15">
      <c r="A14" s="108">
        <v>2022</v>
      </c>
      <c r="B14" s="108">
        <v>644</v>
      </c>
      <c r="C14" s="109" t="s">
        <v>128</v>
      </c>
      <c r="D14" s="208" t="s">
        <v>140</v>
      </c>
      <c r="E14" s="109" t="s">
        <v>130</v>
      </c>
      <c r="F14" s="209" t="s">
        <v>141</v>
      </c>
      <c r="G14" s="112">
        <v>511.57</v>
      </c>
      <c r="H14" s="112">
        <v>92.25</v>
      </c>
      <c r="I14" s="107" t="s">
        <v>118</v>
      </c>
      <c r="J14" s="112">
        <f t="shared" si="0"/>
        <v>419.32</v>
      </c>
      <c r="K14" s="210" t="s">
        <v>119</v>
      </c>
      <c r="L14" s="108">
        <v>2022</v>
      </c>
      <c r="M14" s="108">
        <v>8294</v>
      </c>
      <c r="N14" s="109" t="s">
        <v>132</v>
      </c>
      <c r="O14" s="111" t="s">
        <v>121</v>
      </c>
      <c r="P14" s="109" t="s">
        <v>122</v>
      </c>
      <c r="Q14" s="109" t="s">
        <v>122</v>
      </c>
      <c r="R14" s="108">
        <v>4</v>
      </c>
      <c r="S14" s="111" t="s">
        <v>123</v>
      </c>
      <c r="T14" s="108">
        <v>1080203</v>
      </c>
      <c r="U14" s="108">
        <v>2890</v>
      </c>
      <c r="V14" s="108">
        <v>1938</v>
      </c>
      <c r="W14" s="108">
        <v>98</v>
      </c>
      <c r="X14" s="113">
        <v>2022</v>
      </c>
      <c r="Y14" s="113">
        <v>541</v>
      </c>
      <c r="Z14" s="113">
        <v>0</v>
      </c>
      <c r="AA14" s="114" t="s">
        <v>124</v>
      </c>
      <c r="AB14" s="108">
        <v>2986</v>
      </c>
      <c r="AC14" s="109" t="s">
        <v>125</v>
      </c>
      <c r="AD14" s="211" t="s">
        <v>133</v>
      </c>
      <c r="AE14" s="211" t="s">
        <v>125</v>
      </c>
      <c r="AF14" s="212">
        <f t="shared" si="1"/>
        <v>-9</v>
      </c>
      <c r="AG14" s="213">
        <f t="shared" si="2"/>
        <v>419.32</v>
      </c>
      <c r="AH14" s="214">
        <f t="shared" si="3"/>
        <v>-3773.88</v>
      </c>
      <c r="AI14" s="215" t="s">
        <v>127</v>
      </c>
    </row>
    <row r="15" spans="1:35" ht="15">
      <c r="A15" s="108">
        <v>2022</v>
      </c>
      <c r="B15" s="108">
        <v>645</v>
      </c>
      <c r="C15" s="109" t="s">
        <v>128</v>
      </c>
      <c r="D15" s="208" t="s">
        <v>142</v>
      </c>
      <c r="E15" s="109" t="s">
        <v>130</v>
      </c>
      <c r="F15" s="209" t="s">
        <v>143</v>
      </c>
      <c r="G15" s="112">
        <v>2150.99</v>
      </c>
      <c r="H15" s="112">
        <v>387.88</v>
      </c>
      <c r="I15" s="107" t="s">
        <v>118</v>
      </c>
      <c r="J15" s="112">
        <f t="shared" si="0"/>
        <v>1763.1099999999997</v>
      </c>
      <c r="K15" s="210" t="s">
        <v>119</v>
      </c>
      <c r="L15" s="108">
        <v>2022</v>
      </c>
      <c r="M15" s="108">
        <v>8293</v>
      </c>
      <c r="N15" s="109" t="s">
        <v>132</v>
      </c>
      <c r="O15" s="111" t="s">
        <v>121</v>
      </c>
      <c r="P15" s="109" t="s">
        <v>122</v>
      </c>
      <c r="Q15" s="109" t="s">
        <v>122</v>
      </c>
      <c r="R15" s="108">
        <v>4</v>
      </c>
      <c r="S15" s="111" t="s">
        <v>123</v>
      </c>
      <c r="T15" s="108">
        <v>1080203</v>
      </c>
      <c r="U15" s="108">
        <v>2890</v>
      </c>
      <c r="V15" s="108">
        <v>1938</v>
      </c>
      <c r="W15" s="108">
        <v>98</v>
      </c>
      <c r="X15" s="113">
        <v>2022</v>
      </c>
      <c r="Y15" s="113">
        <v>541</v>
      </c>
      <c r="Z15" s="113">
        <v>0</v>
      </c>
      <c r="AA15" s="114" t="s">
        <v>124</v>
      </c>
      <c r="AB15" s="108">
        <v>2982</v>
      </c>
      <c r="AC15" s="109" t="s">
        <v>125</v>
      </c>
      <c r="AD15" s="211" t="s">
        <v>133</v>
      </c>
      <c r="AE15" s="211" t="s">
        <v>125</v>
      </c>
      <c r="AF15" s="212">
        <f t="shared" si="1"/>
        <v>-9</v>
      </c>
      <c r="AG15" s="213">
        <f t="shared" si="2"/>
        <v>1763.1099999999997</v>
      </c>
      <c r="AH15" s="214">
        <f t="shared" si="3"/>
        <v>-15867.989999999998</v>
      </c>
      <c r="AI15" s="215" t="s">
        <v>127</v>
      </c>
    </row>
    <row r="16" spans="1:35" ht="15">
      <c r="A16" s="108">
        <v>2022</v>
      </c>
      <c r="B16" s="108">
        <v>650</v>
      </c>
      <c r="C16" s="109" t="s">
        <v>128</v>
      </c>
      <c r="D16" s="208" t="s">
        <v>144</v>
      </c>
      <c r="E16" s="109" t="s">
        <v>130</v>
      </c>
      <c r="F16" s="209" t="s">
        <v>145</v>
      </c>
      <c r="G16" s="112">
        <v>1642.17</v>
      </c>
      <c r="H16" s="112">
        <v>296.13</v>
      </c>
      <c r="I16" s="107" t="s">
        <v>118</v>
      </c>
      <c r="J16" s="112">
        <f t="shared" si="0"/>
        <v>1346.04</v>
      </c>
      <c r="K16" s="210" t="s">
        <v>119</v>
      </c>
      <c r="L16" s="108">
        <v>2022</v>
      </c>
      <c r="M16" s="108">
        <v>8316</v>
      </c>
      <c r="N16" s="109" t="s">
        <v>132</v>
      </c>
      <c r="O16" s="111" t="s">
        <v>121</v>
      </c>
      <c r="P16" s="109" t="s">
        <v>122</v>
      </c>
      <c r="Q16" s="109" t="s">
        <v>122</v>
      </c>
      <c r="R16" s="108">
        <v>4</v>
      </c>
      <c r="S16" s="111" t="s">
        <v>123</v>
      </c>
      <c r="T16" s="108">
        <v>1080203</v>
      </c>
      <c r="U16" s="108">
        <v>2890</v>
      </c>
      <c r="V16" s="108">
        <v>1938</v>
      </c>
      <c r="W16" s="108">
        <v>98</v>
      </c>
      <c r="X16" s="113">
        <v>2022</v>
      </c>
      <c r="Y16" s="113">
        <v>541</v>
      </c>
      <c r="Z16" s="113">
        <v>0</v>
      </c>
      <c r="AA16" s="114" t="s">
        <v>124</v>
      </c>
      <c r="AB16" s="108">
        <v>2983</v>
      </c>
      <c r="AC16" s="109" t="s">
        <v>125</v>
      </c>
      <c r="AD16" s="211" t="s">
        <v>133</v>
      </c>
      <c r="AE16" s="211" t="s">
        <v>125</v>
      </c>
      <c r="AF16" s="212">
        <f t="shared" si="1"/>
        <v>-9</v>
      </c>
      <c r="AG16" s="213">
        <f t="shared" si="2"/>
        <v>1346.04</v>
      </c>
      <c r="AH16" s="214">
        <f t="shared" si="3"/>
        <v>-12114.36</v>
      </c>
      <c r="AI16" s="215" t="s">
        <v>127</v>
      </c>
    </row>
    <row r="17" spans="1:35" ht="15">
      <c r="A17" s="108">
        <v>2022</v>
      </c>
      <c r="B17" s="108">
        <v>656</v>
      </c>
      <c r="C17" s="109" t="s">
        <v>128</v>
      </c>
      <c r="D17" s="208" t="s">
        <v>146</v>
      </c>
      <c r="E17" s="109" t="s">
        <v>130</v>
      </c>
      <c r="F17" s="209" t="s">
        <v>147</v>
      </c>
      <c r="G17" s="112">
        <v>2138.83</v>
      </c>
      <c r="H17" s="112">
        <v>385.69</v>
      </c>
      <c r="I17" s="107" t="s">
        <v>118</v>
      </c>
      <c r="J17" s="112">
        <f t="shared" si="0"/>
        <v>1753.1399999999999</v>
      </c>
      <c r="K17" s="210" t="s">
        <v>119</v>
      </c>
      <c r="L17" s="108">
        <v>2022</v>
      </c>
      <c r="M17" s="108">
        <v>8305</v>
      </c>
      <c r="N17" s="109" t="s">
        <v>132</v>
      </c>
      <c r="O17" s="111" t="s">
        <v>121</v>
      </c>
      <c r="P17" s="109" t="s">
        <v>122</v>
      </c>
      <c r="Q17" s="109" t="s">
        <v>122</v>
      </c>
      <c r="R17" s="108">
        <v>4</v>
      </c>
      <c r="S17" s="111" t="s">
        <v>123</v>
      </c>
      <c r="T17" s="108">
        <v>1080203</v>
      </c>
      <c r="U17" s="108">
        <v>2890</v>
      </c>
      <c r="V17" s="108">
        <v>1938</v>
      </c>
      <c r="W17" s="108">
        <v>98</v>
      </c>
      <c r="X17" s="113">
        <v>2022</v>
      </c>
      <c r="Y17" s="113">
        <v>541</v>
      </c>
      <c r="Z17" s="113">
        <v>0</v>
      </c>
      <c r="AA17" s="114" t="s">
        <v>124</v>
      </c>
      <c r="AB17" s="108">
        <v>2985</v>
      </c>
      <c r="AC17" s="109" t="s">
        <v>125</v>
      </c>
      <c r="AD17" s="211" t="s">
        <v>133</v>
      </c>
      <c r="AE17" s="211" t="s">
        <v>125</v>
      </c>
      <c r="AF17" s="212">
        <f t="shared" si="1"/>
        <v>-9</v>
      </c>
      <c r="AG17" s="213">
        <f t="shared" si="2"/>
        <v>1753.1399999999999</v>
      </c>
      <c r="AH17" s="214">
        <f t="shared" si="3"/>
        <v>-15778.259999999998</v>
      </c>
      <c r="AI17" s="215" t="s">
        <v>127</v>
      </c>
    </row>
    <row r="18" spans="1:35" ht="15">
      <c r="A18" s="108">
        <v>2022</v>
      </c>
      <c r="B18" s="108">
        <v>658</v>
      </c>
      <c r="C18" s="109" t="s">
        <v>128</v>
      </c>
      <c r="D18" s="208" t="s">
        <v>148</v>
      </c>
      <c r="E18" s="109" t="s">
        <v>130</v>
      </c>
      <c r="F18" s="209" t="s">
        <v>149</v>
      </c>
      <c r="G18" s="112">
        <v>500</v>
      </c>
      <c r="H18" s="112">
        <v>90.16</v>
      </c>
      <c r="I18" s="107" t="s">
        <v>118</v>
      </c>
      <c r="J18" s="112">
        <f t="shared" si="0"/>
        <v>409.84000000000003</v>
      </c>
      <c r="K18" s="210" t="s">
        <v>119</v>
      </c>
      <c r="L18" s="108">
        <v>2022</v>
      </c>
      <c r="M18" s="108">
        <v>8308</v>
      </c>
      <c r="N18" s="109" t="s">
        <v>132</v>
      </c>
      <c r="O18" s="111" t="s">
        <v>121</v>
      </c>
      <c r="P18" s="109" t="s">
        <v>122</v>
      </c>
      <c r="Q18" s="109" t="s">
        <v>122</v>
      </c>
      <c r="R18" s="108">
        <v>4</v>
      </c>
      <c r="S18" s="111" t="s">
        <v>123</v>
      </c>
      <c r="T18" s="108">
        <v>1040303</v>
      </c>
      <c r="U18" s="108">
        <v>1680</v>
      </c>
      <c r="V18" s="108">
        <v>1387</v>
      </c>
      <c r="W18" s="108">
        <v>100</v>
      </c>
      <c r="X18" s="113">
        <v>2022</v>
      </c>
      <c r="Y18" s="113">
        <v>542</v>
      </c>
      <c r="Z18" s="113">
        <v>0</v>
      </c>
      <c r="AA18" s="114" t="s">
        <v>124</v>
      </c>
      <c r="AB18" s="108">
        <v>2976</v>
      </c>
      <c r="AC18" s="109" t="s">
        <v>125</v>
      </c>
      <c r="AD18" s="211" t="s">
        <v>133</v>
      </c>
      <c r="AE18" s="211" t="s">
        <v>125</v>
      </c>
      <c r="AF18" s="212">
        <f t="shared" si="1"/>
        <v>-9</v>
      </c>
      <c r="AG18" s="213">
        <f t="shared" si="2"/>
        <v>409.84000000000003</v>
      </c>
      <c r="AH18" s="214">
        <f t="shared" si="3"/>
        <v>-3688.5600000000004</v>
      </c>
      <c r="AI18" s="215" t="s">
        <v>127</v>
      </c>
    </row>
    <row r="19" spans="1:35" ht="15">
      <c r="A19" s="108">
        <v>2022</v>
      </c>
      <c r="B19" s="108">
        <v>658</v>
      </c>
      <c r="C19" s="109" t="s">
        <v>128</v>
      </c>
      <c r="D19" s="208" t="s">
        <v>148</v>
      </c>
      <c r="E19" s="109" t="s">
        <v>130</v>
      </c>
      <c r="F19" s="209" t="s">
        <v>149</v>
      </c>
      <c r="G19" s="112">
        <v>837.06</v>
      </c>
      <c r="H19" s="112">
        <v>150.95</v>
      </c>
      <c r="I19" s="107" t="s">
        <v>118</v>
      </c>
      <c r="J19" s="112">
        <f t="shared" si="0"/>
        <v>686.1099999999999</v>
      </c>
      <c r="K19" s="210" t="s">
        <v>119</v>
      </c>
      <c r="L19" s="108">
        <v>2022</v>
      </c>
      <c r="M19" s="108">
        <v>8308</v>
      </c>
      <c r="N19" s="109" t="s">
        <v>132</v>
      </c>
      <c r="O19" s="111" t="s">
        <v>121</v>
      </c>
      <c r="P19" s="109" t="s">
        <v>122</v>
      </c>
      <c r="Q19" s="109" t="s">
        <v>122</v>
      </c>
      <c r="R19" s="108">
        <v>4</v>
      </c>
      <c r="S19" s="111" t="s">
        <v>123</v>
      </c>
      <c r="T19" s="108">
        <v>1040303</v>
      </c>
      <c r="U19" s="108">
        <v>1680</v>
      </c>
      <c r="V19" s="108">
        <v>1387</v>
      </c>
      <c r="W19" s="108">
        <v>103</v>
      </c>
      <c r="X19" s="113">
        <v>2022</v>
      </c>
      <c r="Y19" s="113">
        <v>538</v>
      </c>
      <c r="Z19" s="113">
        <v>0</v>
      </c>
      <c r="AA19" s="114" t="s">
        <v>124</v>
      </c>
      <c r="AB19" s="108">
        <v>2977</v>
      </c>
      <c r="AC19" s="109" t="s">
        <v>125</v>
      </c>
      <c r="AD19" s="211" t="s">
        <v>133</v>
      </c>
      <c r="AE19" s="211" t="s">
        <v>125</v>
      </c>
      <c r="AF19" s="212">
        <f t="shared" si="1"/>
        <v>-9</v>
      </c>
      <c r="AG19" s="213">
        <f t="shared" si="2"/>
        <v>686.1099999999999</v>
      </c>
      <c r="AH19" s="214">
        <f t="shared" si="3"/>
        <v>-6174.989999999999</v>
      </c>
      <c r="AI19" s="215" t="s">
        <v>127</v>
      </c>
    </row>
    <row r="20" spans="1:35" ht="15">
      <c r="A20" s="108">
        <v>2022</v>
      </c>
      <c r="B20" s="108">
        <v>661</v>
      </c>
      <c r="C20" s="109" t="s">
        <v>128</v>
      </c>
      <c r="D20" s="208" t="s">
        <v>150</v>
      </c>
      <c r="E20" s="109" t="s">
        <v>130</v>
      </c>
      <c r="F20" s="209" t="s">
        <v>151</v>
      </c>
      <c r="G20" s="112">
        <v>2595.37</v>
      </c>
      <c r="H20" s="112">
        <v>468.02</v>
      </c>
      <c r="I20" s="107" t="s">
        <v>118</v>
      </c>
      <c r="J20" s="112">
        <f t="shared" si="0"/>
        <v>2127.35</v>
      </c>
      <c r="K20" s="210" t="s">
        <v>119</v>
      </c>
      <c r="L20" s="108">
        <v>2022</v>
      </c>
      <c r="M20" s="108">
        <v>8301</v>
      </c>
      <c r="N20" s="109" t="s">
        <v>132</v>
      </c>
      <c r="O20" s="111" t="s">
        <v>121</v>
      </c>
      <c r="P20" s="109" t="s">
        <v>122</v>
      </c>
      <c r="Q20" s="109" t="s">
        <v>122</v>
      </c>
      <c r="R20" s="108">
        <v>4</v>
      </c>
      <c r="S20" s="111" t="s">
        <v>123</v>
      </c>
      <c r="T20" s="108">
        <v>1080203</v>
      </c>
      <c r="U20" s="108">
        <v>2890</v>
      </c>
      <c r="V20" s="108">
        <v>1938</v>
      </c>
      <c r="W20" s="108">
        <v>98</v>
      </c>
      <c r="X20" s="113">
        <v>2022</v>
      </c>
      <c r="Y20" s="113">
        <v>541</v>
      </c>
      <c r="Z20" s="113">
        <v>0</v>
      </c>
      <c r="AA20" s="114" t="s">
        <v>124</v>
      </c>
      <c r="AB20" s="108">
        <v>2980</v>
      </c>
      <c r="AC20" s="109" t="s">
        <v>125</v>
      </c>
      <c r="AD20" s="211" t="s">
        <v>133</v>
      </c>
      <c r="AE20" s="211" t="s">
        <v>125</v>
      </c>
      <c r="AF20" s="212">
        <f t="shared" si="1"/>
        <v>-9</v>
      </c>
      <c r="AG20" s="213">
        <f t="shared" si="2"/>
        <v>2127.35</v>
      </c>
      <c r="AH20" s="214">
        <f t="shared" si="3"/>
        <v>-19146.149999999998</v>
      </c>
      <c r="AI20" s="215" t="s">
        <v>127</v>
      </c>
    </row>
    <row r="21" spans="1:35" ht="15">
      <c r="A21" s="108">
        <v>2022</v>
      </c>
      <c r="B21" s="108">
        <v>685</v>
      </c>
      <c r="C21" s="109" t="s">
        <v>152</v>
      </c>
      <c r="D21" s="208" t="s">
        <v>153</v>
      </c>
      <c r="E21" s="109" t="s">
        <v>128</v>
      </c>
      <c r="F21" s="209" t="s">
        <v>154</v>
      </c>
      <c r="G21" s="112">
        <v>389.41</v>
      </c>
      <c r="H21" s="112">
        <v>70.22</v>
      </c>
      <c r="I21" s="107" t="s">
        <v>118</v>
      </c>
      <c r="J21" s="112">
        <f t="shared" si="0"/>
        <v>319.19000000000005</v>
      </c>
      <c r="K21" s="210" t="s">
        <v>119</v>
      </c>
      <c r="L21" s="108">
        <v>2022</v>
      </c>
      <c r="M21" s="108">
        <v>8384</v>
      </c>
      <c r="N21" s="109" t="s">
        <v>128</v>
      </c>
      <c r="O21" s="111" t="s">
        <v>121</v>
      </c>
      <c r="P21" s="109" t="s">
        <v>122</v>
      </c>
      <c r="Q21" s="109" t="s">
        <v>122</v>
      </c>
      <c r="R21" s="108">
        <v>4</v>
      </c>
      <c r="S21" s="111" t="s">
        <v>123</v>
      </c>
      <c r="T21" s="108">
        <v>1040203</v>
      </c>
      <c r="U21" s="108">
        <v>1570</v>
      </c>
      <c r="V21" s="108">
        <v>1365</v>
      </c>
      <c r="W21" s="108">
        <v>101</v>
      </c>
      <c r="X21" s="113">
        <v>2022</v>
      </c>
      <c r="Y21" s="113">
        <v>73</v>
      </c>
      <c r="Z21" s="113">
        <v>0</v>
      </c>
      <c r="AA21" s="114" t="s">
        <v>124</v>
      </c>
      <c r="AB21" s="108">
        <v>2990</v>
      </c>
      <c r="AC21" s="109" t="s">
        <v>125</v>
      </c>
      <c r="AD21" s="211" t="s">
        <v>155</v>
      </c>
      <c r="AE21" s="211" t="s">
        <v>125</v>
      </c>
      <c r="AF21" s="212">
        <f t="shared" si="1"/>
        <v>-11</v>
      </c>
      <c r="AG21" s="213">
        <f t="shared" si="2"/>
        <v>319.19000000000005</v>
      </c>
      <c r="AH21" s="214">
        <f t="shared" si="3"/>
        <v>-3511.0900000000006</v>
      </c>
      <c r="AI21" s="215" t="s">
        <v>127</v>
      </c>
    </row>
    <row r="22" spans="1:35" ht="15">
      <c r="A22" s="108">
        <v>2022</v>
      </c>
      <c r="B22" s="108">
        <v>717</v>
      </c>
      <c r="C22" s="109" t="s">
        <v>156</v>
      </c>
      <c r="D22" s="208" t="s">
        <v>157</v>
      </c>
      <c r="E22" s="109" t="s">
        <v>126</v>
      </c>
      <c r="F22" s="209" t="s">
        <v>158</v>
      </c>
      <c r="G22" s="112">
        <v>380</v>
      </c>
      <c r="H22" s="112">
        <v>0</v>
      </c>
      <c r="I22" s="107" t="s">
        <v>127</v>
      </c>
      <c r="J22" s="112">
        <f t="shared" si="0"/>
        <v>380</v>
      </c>
      <c r="K22" s="210" t="s">
        <v>159</v>
      </c>
      <c r="L22" s="108">
        <v>2022</v>
      </c>
      <c r="M22" s="108">
        <v>9291</v>
      </c>
      <c r="N22" s="109" t="s">
        <v>126</v>
      </c>
      <c r="O22" s="111" t="s">
        <v>160</v>
      </c>
      <c r="P22" s="109" t="s">
        <v>161</v>
      </c>
      <c r="Q22" s="109" t="s">
        <v>162</v>
      </c>
      <c r="R22" s="108">
        <v>4</v>
      </c>
      <c r="S22" s="111" t="s">
        <v>123</v>
      </c>
      <c r="T22" s="108">
        <v>1010603</v>
      </c>
      <c r="U22" s="108">
        <v>580</v>
      </c>
      <c r="V22" s="108">
        <v>1090</v>
      </c>
      <c r="W22" s="108">
        <v>99</v>
      </c>
      <c r="X22" s="113">
        <v>2022</v>
      </c>
      <c r="Y22" s="113">
        <v>481</v>
      </c>
      <c r="Z22" s="113">
        <v>0</v>
      </c>
      <c r="AA22" s="114" t="s">
        <v>156</v>
      </c>
      <c r="AB22" s="108">
        <v>2844</v>
      </c>
      <c r="AC22" s="109" t="s">
        <v>163</v>
      </c>
      <c r="AD22" s="211" t="s">
        <v>164</v>
      </c>
      <c r="AE22" s="211" t="s">
        <v>163</v>
      </c>
      <c r="AF22" s="212">
        <f t="shared" si="1"/>
        <v>-52</v>
      </c>
      <c r="AG22" s="213">
        <f t="shared" si="2"/>
        <v>380</v>
      </c>
      <c r="AH22" s="214">
        <f t="shared" si="3"/>
        <v>-19760</v>
      </c>
      <c r="AI22" s="215" t="s">
        <v>127</v>
      </c>
    </row>
    <row r="23" spans="1:35" ht="15">
      <c r="A23" s="108">
        <v>2022</v>
      </c>
      <c r="B23" s="108">
        <v>719</v>
      </c>
      <c r="C23" s="109" t="s">
        <v>165</v>
      </c>
      <c r="D23" s="208" t="s">
        <v>166</v>
      </c>
      <c r="E23" s="109" t="s">
        <v>120</v>
      </c>
      <c r="F23" s="209" t="s">
        <v>167</v>
      </c>
      <c r="G23" s="112">
        <v>292.8</v>
      </c>
      <c r="H23" s="112">
        <v>52.8</v>
      </c>
      <c r="I23" s="107" t="s">
        <v>118</v>
      </c>
      <c r="J23" s="112">
        <f t="shared" si="0"/>
        <v>240</v>
      </c>
      <c r="K23" s="210" t="s">
        <v>168</v>
      </c>
      <c r="L23" s="108">
        <v>2022</v>
      </c>
      <c r="M23" s="108">
        <v>7586</v>
      </c>
      <c r="N23" s="109" t="s">
        <v>169</v>
      </c>
      <c r="O23" s="111" t="s">
        <v>170</v>
      </c>
      <c r="P23" s="109" t="s">
        <v>171</v>
      </c>
      <c r="Q23" s="109" t="s">
        <v>171</v>
      </c>
      <c r="R23" s="108">
        <v>6</v>
      </c>
      <c r="S23" s="111" t="s">
        <v>172</v>
      </c>
      <c r="T23" s="108">
        <v>1010203</v>
      </c>
      <c r="U23" s="108">
        <v>140</v>
      </c>
      <c r="V23" s="108">
        <v>1068</v>
      </c>
      <c r="W23" s="108">
        <v>99</v>
      </c>
      <c r="X23" s="113">
        <v>2022</v>
      </c>
      <c r="Y23" s="113">
        <v>204</v>
      </c>
      <c r="Z23" s="113">
        <v>0</v>
      </c>
      <c r="AA23" s="114" t="s">
        <v>173</v>
      </c>
      <c r="AB23" s="108">
        <v>2840</v>
      </c>
      <c r="AC23" s="109" t="s">
        <v>173</v>
      </c>
      <c r="AD23" s="211" t="s">
        <v>126</v>
      </c>
      <c r="AE23" s="211" t="s">
        <v>173</v>
      </c>
      <c r="AF23" s="212">
        <f t="shared" si="1"/>
        <v>7</v>
      </c>
      <c r="AG23" s="213">
        <f t="shared" si="2"/>
        <v>240</v>
      </c>
      <c r="AH23" s="214">
        <f t="shared" si="3"/>
        <v>1680</v>
      </c>
      <c r="AI23" s="215" t="s">
        <v>127</v>
      </c>
    </row>
    <row r="24" spans="1:35" ht="15">
      <c r="A24" s="108">
        <v>2022</v>
      </c>
      <c r="B24" s="108">
        <v>727</v>
      </c>
      <c r="C24" s="109" t="s">
        <v>173</v>
      </c>
      <c r="D24" s="208" t="s">
        <v>174</v>
      </c>
      <c r="E24" s="109" t="s">
        <v>165</v>
      </c>
      <c r="F24" s="209" t="s">
        <v>175</v>
      </c>
      <c r="G24" s="112">
        <v>5868.2</v>
      </c>
      <c r="H24" s="112">
        <v>1058.2</v>
      </c>
      <c r="I24" s="107" t="s">
        <v>118</v>
      </c>
      <c r="J24" s="112">
        <f t="shared" si="0"/>
        <v>4810</v>
      </c>
      <c r="K24" s="210" t="s">
        <v>176</v>
      </c>
      <c r="L24" s="108">
        <v>2022</v>
      </c>
      <c r="M24" s="108">
        <v>9531</v>
      </c>
      <c r="N24" s="109" t="s">
        <v>177</v>
      </c>
      <c r="O24" s="111" t="s">
        <v>178</v>
      </c>
      <c r="P24" s="109" t="s">
        <v>179</v>
      </c>
      <c r="Q24" s="109" t="s">
        <v>180</v>
      </c>
      <c r="R24" s="108">
        <v>1</v>
      </c>
      <c r="S24" s="111" t="s">
        <v>181</v>
      </c>
      <c r="T24" s="108">
        <v>2050105</v>
      </c>
      <c r="U24" s="108">
        <v>7570</v>
      </c>
      <c r="V24" s="108">
        <v>3172</v>
      </c>
      <c r="W24" s="108">
        <v>100</v>
      </c>
      <c r="X24" s="113">
        <v>2022</v>
      </c>
      <c r="Y24" s="113">
        <v>432</v>
      </c>
      <c r="Z24" s="113">
        <v>0</v>
      </c>
      <c r="AA24" s="114" t="s">
        <v>173</v>
      </c>
      <c r="AB24" s="108">
        <v>2841</v>
      </c>
      <c r="AC24" s="109" t="s">
        <v>173</v>
      </c>
      <c r="AD24" s="211" t="s">
        <v>182</v>
      </c>
      <c r="AE24" s="211" t="s">
        <v>173</v>
      </c>
      <c r="AF24" s="212">
        <f t="shared" si="1"/>
        <v>-57</v>
      </c>
      <c r="AG24" s="213">
        <f t="shared" si="2"/>
        <v>4810</v>
      </c>
      <c r="AH24" s="214">
        <f t="shared" si="3"/>
        <v>-274170</v>
      </c>
      <c r="AI24" s="215" t="s">
        <v>127</v>
      </c>
    </row>
    <row r="25" spans="1:35" ht="15">
      <c r="A25" s="108">
        <v>2022</v>
      </c>
      <c r="B25" s="108">
        <v>728</v>
      </c>
      <c r="C25" s="109" t="s">
        <v>163</v>
      </c>
      <c r="D25" s="208" t="s">
        <v>183</v>
      </c>
      <c r="E25" s="109" t="s">
        <v>177</v>
      </c>
      <c r="F25" s="209" t="s">
        <v>184</v>
      </c>
      <c r="G25" s="112">
        <v>6710</v>
      </c>
      <c r="H25" s="112">
        <v>1210</v>
      </c>
      <c r="I25" s="107" t="s">
        <v>118</v>
      </c>
      <c r="J25" s="112">
        <f t="shared" si="0"/>
        <v>5500</v>
      </c>
      <c r="K25" s="210" t="s">
        <v>185</v>
      </c>
      <c r="L25" s="108">
        <v>2022</v>
      </c>
      <c r="M25" s="108">
        <v>9573</v>
      </c>
      <c r="N25" s="109" t="s">
        <v>173</v>
      </c>
      <c r="O25" s="111" t="s">
        <v>186</v>
      </c>
      <c r="P25" s="109" t="s">
        <v>187</v>
      </c>
      <c r="Q25" s="109" t="s">
        <v>187</v>
      </c>
      <c r="R25" s="108">
        <v>9</v>
      </c>
      <c r="S25" s="111" t="s">
        <v>188</v>
      </c>
      <c r="T25" s="108">
        <v>1010403</v>
      </c>
      <c r="U25" s="108">
        <v>360</v>
      </c>
      <c r="V25" s="108">
        <v>1135</v>
      </c>
      <c r="W25" s="108">
        <v>99</v>
      </c>
      <c r="X25" s="113">
        <v>2022</v>
      </c>
      <c r="Y25" s="113">
        <v>88</v>
      </c>
      <c r="Z25" s="113">
        <v>0</v>
      </c>
      <c r="AA25" s="114" t="s">
        <v>163</v>
      </c>
      <c r="AB25" s="108">
        <v>2842</v>
      </c>
      <c r="AC25" s="109" t="s">
        <v>163</v>
      </c>
      <c r="AD25" s="211" t="s">
        <v>189</v>
      </c>
      <c r="AE25" s="211" t="s">
        <v>163</v>
      </c>
      <c r="AF25" s="212">
        <f t="shared" si="1"/>
        <v>-58</v>
      </c>
      <c r="AG25" s="213">
        <f t="shared" si="2"/>
        <v>5500</v>
      </c>
      <c r="AH25" s="214">
        <f t="shared" si="3"/>
        <v>-319000</v>
      </c>
      <c r="AI25" s="215" t="s">
        <v>127</v>
      </c>
    </row>
    <row r="26" spans="1:35" ht="15">
      <c r="A26" s="108">
        <v>2022</v>
      </c>
      <c r="B26" s="108">
        <v>729</v>
      </c>
      <c r="C26" s="109" t="s">
        <v>163</v>
      </c>
      <c r="D26" s="208" t="s">
        <v>190</v>
      </c>
      <c r="E26" s="109" t="s">
        <v>156</v>
      </c>
      <c r="F26" s="209" t="s">
        <v>191</v>
      </c>
      <c r="G26" s="112">
        <v>368.83</v>
      </c>
      <c r="H26" s="112">
        <v>66.51</v>
      </c>
      <c r="I26" s="107" t="s">
        <v>118</v>
      </c>
      <c r="J26" s="112">
        <f t="shared" si="0"/>
        <v>302.32</v>
      </c>
      <c r="K26" s="210" t="s">
        <v>119</v>
      </c>
      <c r="L26" s="108">
        <v>2022</v>
      </c>
      <c r="M26" s="108">
        <v>9434</v>
      </c>
      <c r="N26" s="109" t="s">
        <v>192</v>
      </c>
      <c r="O26" s="111" t="s">
        <v>121</v>
      </c>
      <c r="P26" s="109" t="s">
        <v>122</v>
      </c>
      <c r="Q26" s="109" t="s">
        <v>122</v>
      </c>
      <c r="R26" s="108">
        <v>4</v>
      </c>
      <c r="S26" s="111" t="s">
        <v>123</v>
      </c>
      <c r="T26" s="108">
        <v>1080203</v>
      </c>
      <c r="U26" s="108">
        <v>2890</v>
      </c>
      <c r="V26" s="108">
        <v>1938</v>
      </c>
      <c r="W26" s="108">
        <v>98</v>
      </c>
      <c r="X26" s="113">
        <v>2022</v>
      </c>
      <c r="Y26" s="113">
        <v>541</v>
      </c>
      <c r="Z26" s="113">
        <v>0</v>
      </c>
      <c r="AA26" s="114" t="s">
        <v>124</v>
      </c>
      <c r="AB26" s="108">
        <v>3010</v>
      </c>
      <c r="AC26" s="109" t="s">
        <v>193</v>
      </c>
      <c r="AD26" s="211" t="s">
        <v>194</v>
      </c>
      <c r="AE26" s="211" t="s">
        <v>193</v>
      </c>
      <c r="AF26" s="212">
        <f t="shared" si="1"/>
        <v>-37</v>
      </c>
      <c r="AG26" s="213">
        <f t="shared" si="2"/>
        <v>302.32</v>
      </c>
      <c r="AH26" s="214">
        <f t="shared" si="3"/>
        <v>-11185.84</v>
      </c>
      <c r="AI26" s="215" t="s">
        <v>127</v>
      </c>
    </row>
    <row r="27" spans="1:35" ht="15">
      <c r="A27" s="108">
        <v>2022</v>
      </c>
      <c r="B27" s="108">
        <v>732</v>
      </c>
      <c r="C27" s="109" t="s">
        <v>163</v>
      </c>
      <c r="D27" s="208" t="s">
        <v>195</v>
      </c>
      <c r="E27" s="109" t="s">
        <v>156</v>
      </c>
      <c r="F27" s="209" t="s">
        <v>196</v>
      </c>
      <c r="G27" s="112">
        <v>126.79</v>
      </c>
      <c r="H27" s="112">
        <v>22.86</v>
      </c>
      <c r="I27" s="107" t="s">
        <v>118</v>
      </c>
      <c r="J27" s="112">
        <f t="shared" si="0"/>
        <v>103.93</v>
      </c>
      <c r="K27" s="210" t="s">
        <v>119</v>
      </c>
      <c r="L27" s="108">
        <v>2022</v>
      </c>
      <c r="M27" s="108">
        <v>9426</v>
      </c>
      <c r="N27" s="109" t="s">
        <v>192</v>
      </c>
      <c r="O27" s="111" t="s">
        <v>121</v>
      </c>
      <c r="P27" s="109" t="s">
        <v>122</v>
      </c>
      <c r="Q27" s="109" t="s">
        <v>122</v>
      </c>
      <c r="R27" s="108">
        <v>4</v>
      </c>
      <c r="S27" s="111" t="s">
        <v>123</v>
      </c>
      <c r="T27" s="108">
        <v>1090403</v>
      </c>
      <c r="U27" s="108">
        <v>3440</v>
      </c>
      <c r="V27" s="108">
        <v>1691</v>
      </c>
      <c r="W27" s="108">
        <v>99</v>
      </c>
      <c r="X27" s="113">
        <v>2021</v>
      </c>
      <c r="Y27" s="113">
        <v>152</v>
      </c>
      <c r="Z27" s="113">
        <v>0</v>
      </c>
      <c r="AA27" s="114" t="s">
        <v>124</v>
      </c>
      <c r="AB27" s="108">
        <v>2997</v>
      </c>
      <c r="AC27" s="109" t="s">
        <v>125</v>
      </c>
      <c r="AD27" s="211" t="s">
        <v>194</v>
      </c>
      <c r="AE27" s="211" t="s">
        <v>125</v>
      </c>
      <c r="AF27" s="212">
        <f t="shared" si="1"/>
        <v>-38</v>
      </c>
      <c r="AG27" s="213">
        <f t="shared" si="2"/>
        <v>103.93</v>
      </c>
      <c r="AH27" s="214">
        <f t="shared" si="3"/>
        <v>-3949.34</v>
      </c>
      <c r="AI27" s="215" t="s">
        <v>127</v>
      </c>
    </row>
    <row r="28" spans="1:35" ht="15">
      <c r="A28" s="108">
        <v>2022</v>
      </c>
      <c r="B28" s="108">
        <v>733</v>
      </c>
      <c r="C28" s="109" t="s">
        <v>163</v>
      </c>
      <c r="D28" s="208" t="s">
        <v>197</v>
      </c>
      <c r="E28" s="109" t="s">
        <v>156</v>
      </c>
      <c r="F28" s="209" t="s">
        <v>198</v>
      </c>
      <c r="G28" s="112">
        <v>34.61</v>
      </c>
      <c r="H28" s="112">
        <v>6.24</v>
      </c>
      <c r="I28" s="107" t="s">
        <v>118</v>
      </c>
      <c r="J28" s="112">
        <f t="shared" si="0"/>
        <v>28.369999999999997</v>
      </c>
      <c r="K28" s="210" t="s">
        <v>119</v>
      </c>
      <c r="L28" s="108">
        <v>2022</v>
      </c>
      <c r="M28" s="108">
        <v>9429</v>
      </c>
      <c r="N28" s="109" t="s">
        <v>192</v>
      </c>
      <c r="O28" s="111" t="s">
        <v>121</v>
      </c>
      <c r="P28" s="109" t="s">
        <v>122</v>
      </c>
      <c r="Q28" s="109" t="s">
        <v>122</v>
      </c>
      <c r="R28" s="108">
        <v>4</v>
      </c>
      <c r="S28" s="111" t="s">
        <v>123</v>
      </c>
      <c r="T28" s="108">
        <v>1090403</v>
      </c>
      <c r="U28" s="108">
        <v>3440</v>
      </c>
      <c r="V28" s="108">
        <v>1691</v>
      </c>
      <c r="W28" s="108">
        <v>99</v>
      </c>
      <c r="X28" s="113">
        <v>2021</v>
      </c>
      <c r="Y28" s="113">
        <v>152</v>
      </c>
      <c r="Z28" s="113">
        <v>0</v>
      </c>
      <c r="AA28" s="114" t="s">
        <v>124</v>
      </c>
      <c r="AB28" s="108">
        <v>2998</v>
      </c>
      <c r="AC28" s="109" t="s">
        <v>125</v>
      </c>
      <c r="AD28" s="211" t="s">
        <v>194</v>
      </c>
      <c r="AE28" s="211" t="s">
        <v>125</v>
      </c>
      <c r="AF28" s="212">
        <f t="shared" si="1"/>
        <v>-38</v>
      </c>
      <c r="AG28" s="213">
        <f t="shared" si="2"/>
        <v>28.369999999999997</v>
      </c>
      <c r="AH28" s="214">
        <f t="shared" si="3"/>
        <v>-1078.06</v>
      </c>
      <c r="AI28" s="215" t="s">
        <v>127</v>
      </c>
    </row>
    <row r="29" spans="1:35" ht="15">
      <c r="A29" s="108">
        <v>2022</v>
      </c>
      <c r="B29" s="108">
        <v>734</v>
      </c>
      <c r="C29" s="109" t="s">
        <v>163</v>
      </c>
      <c r="D29" s="208" t="s">
        <v>199</v>
      </c>
      <c r="E29" s="109" t="s">
        <v>156</v>
      </c>
      <c r="F29" s="209" t="s">
        <v>200</v>
      </c>
      <c r="G29" s="112">
        <v>1314.57</v>
      </c>
      <c r="H29" s="112">
        <v>237.05</v>
      </c>
      <c r="I29" s="107" t="s">
        <v>118</v>
      </c>
      <c r="J29" s="112">
        <f t="shared" si="0"/>
        <v>1077.52</v>
      </c>
      <c r="K29" s="210" t="s">
        <v>119</v>
      </c>
      <c r="L29" s="108">
        <v>2022</v>
      </c>
      <c r="M29" s="108">
        <v>9424</v>
      </c>
      <c r="N29" s="109" t="s">
        <v>192</v>
      </c>
      <c r="O29" s="111" t="s">
        <v>121</v>
      </c>
      <c r="P29" s="109" t="s">
        <v>122</v>
      </c>
      <c r="Q29" s="109" t="s">
        <v>122</v>
      </c>
      <c r="R29" s="108">
        <v>4</v>
      </c>
      <c r="S29" s="111" t="s">
        <v>123</v>
      </c>
      <c r="T29" s="108">
        <v>1080203</v>
      </c>
      <c r="U29" s="108">
        <v>2890</v>
      </c>
      <c r="V29" s="108">
        <v>1938</v>
      </c>
      <c r="W29" s="108">
        <v>98</v>
      </c>
      <c r="X29" s="113">
        <v>2022</v>
      </c>
      <c r="Y29" s="113">
        <v>541</v>
      </c>
      <c r="Z29" s="113">
        <v>0</v>
      </c>
      <c r="AA29" s="114" t="s">
        <v>124</v>
      </c>
      <c r="AB29" s="108">
        <v>3008</v>
      </c>
      <c r="AC29" s="109" t="s">
        <v>193</v>
      </c>
      <c r="AD29" s="211" t="s">
        <v>194</v>
      </c>
      <c r="AE29" s="211" t="s">
        <v>193</v>
      </c>
      <c r="AF29" s="212">
        <f t="shared" si="1"/>
        <v>-37</v>
      </c>
      <c r="AG29" s="213">
        <f t="shared" si="2"/>
        <v>1077.52</v>
      </c>
      <c r="AH29" s="214">
        <f t="shared" si="3"/>
        <v>-39868.24</v>
      </c>
      <c r="AI29" s="215" t="s">
        <v>127</v>
      </c>
    </row>
    <row r="30" spans="1:35" ht="15">
      <c r="A30" s="108">
        <v>2022</v>
      </c>
      <c r="B30" s="108">
        <v>735</v>
      </c>
      <c r="C30" s="109" t="s">
        <v>163</v>
      </c>
      <c r="D30" s="208" t="s">
        <v>201</v>
      </c>
      <c r="E30" s="109" t="s">
        <v>156</v>
      </c>
      <c r="F30" s="209" t="s">
        <v>202</v>
      </c>
      <c r="G30" s="112">
        <v>766.33</v>
      </c>
      <c r="H30" s="112">
        <v>138.19</v>
      </c>
      <c r="I30" s="107" t="s">
        <v>118</v>
      </c>
      <c r="J30" s="112">
        <f t="shared" si="0"/>
        <v>628.1400000000001</v>
      </c>
      <c r="K30" s="210" t="s">
        <v>119</v>
      </c>
      <c r="L30" s="108">
        <v>2022</v>
      </c>
      <c r="M30" s="108">
        <v>9432</v>
      </c>
      <c r="N30" s="109" t="s">
        <v>192</v>
      </c>
      <c r="O30" s="111" t="s">
        <v>121</v>
      </c>
      <c r="P30" s="109" t="s">
        <v>122</v>
      </c>
      <c r="Q30" s="109" t="s">
        <v>122</v>
      </c>
      <c r="R30" s="108">
        <v>4</v>
      </c>
      <c r="S30" s="111" t="s">
        <v>123</v>
      </c>
      <c r="T30" s="108">
        <v>1060203</v>
      </c>
      <c r="U30" s="108">
        <v>2340</v>
      </c>
      <c r="V30" s="108">
        <v>1830</v>
      </c>
      <c r="W30" s="108">
        <v>99</v>
      </c>
      <c r="X30" s="113">
        <v>2022</v>
      </c>
      <c r="Y30" s="113">
        <v>78</v>
      </c>
      <c r="Z30" s="113">
        <v>0</v>
      </c>
      <c r="AA30" s="114" t="s">
        <v>124</v>
      </c>
      <c r="AB30" s="108">
        <v>3000</v>
      </c>
      <c r="AC30" s="109" t="s">
        <v>125</v>
      </c>
      <c r="AD30" s="211" t="s">
        <v>194</v>
      </c>
      <c r="AE30" s="211" t="s">
        <v>125</v>
      </c>
      <c r="AF30" s="212">
        <f t="shared" si="1"/>
        <v>-38</v>
      </c>
      <c r="AG30" s="213">
        <f t="shared" si="2"/>
        <v>628.1400000000001</v>
      </c>
      <c r="AH30" s="214">
        <f t="shared" si="3"/>
        <v>-23869.320000000003</v>
      </c>
      <c r="AI30" s="215" t="s">
        <v>127</v>
      </c>
    </row>
    <row r="31" spans="1:35" ht="15">
      <c r="A31" s="108">
        <v>2022</v>
      </c>
      <c r="B31" s="108">
        <v>736</v>
      </c>
      <c r="C31" s="109" t="s">
        <v>163</v>
      </c>
      <c r="D31" s="208" t="s">
        <v>203</v>
      </c>
      <c r="E31" s="109" t="s">
        <v>156</v>
      </c>
      <c r="F31" s="209" t="s">
        <v>204</v>
      </c>
      <c r="G31" s="112">
        <v>20.98</v>
      </c>
      <c r="H31" s="112">
        <v>3.78</v>
      </c>
      <c r="I31" s="107" t="s">
        <v>118</v>
      </c>
      <c r="J31" s="112">
        <f t="shared" si="0"/>
        <v>17.2</v>
      </c>
      <c r="K31" s="210" t="s">
        <v>119</v>
      </c>
      <c r="L31" s="108">
        <v>2022</v>
      </c>
      <c r="M31" s="108">
        <v>9417</v>
      </c>
      <c r="N31" s="109" t="s">
        <v>192</v>
      </c>
      <c r="O31" s="111" t="s">
        <v>121</v>
      </c>
      <c r="P31" s="109" t="s">
        <v>122</v>
      </c>
      <c r="Q31" s="109" t="s">
        <v>122</v>
      </c>
      <c r="R31" s="108">
        <v>4</v>
      </c>
      <c r="S31" s="111" t="s">
        <v>123</v>
      </c>
      <c r="T31" s="108">
        <v>1010503</v>
      </c>
      <c r="U31" s="108">
        <v>470</v>
      </c>
      <c r="V31" s="108">
        <v>1902</v>
      </c>
      <c r="W31" s="108">
        <v>100</v>
      </c>
      <c r="X31" s="113">
        <v>2022</v>
      </c>
      <c r="Y31" s="113">
        <v>540</v>
      </c>
      <c r="Z31" s="113">
        <v>0</v>
      </c>
      <c r="AA31" s="114" t="s">
        <v>124</v>
      </c>
      <c r="AB31" s="108">
        <v>3006</v>
      </c>
      <c r="AC31" s="109" t="s">
        <v>193</v>
      </c>
      <c r="AD31" s="211" t="s">
        <v>205</v>
      </c>
      <c r="AE31" s="211" t="s">
        <v>193</v>
      </c>
      <c r="AF31" s="212">
        <f t="shared" si="1"/>
        <v>-38</v>
      </c>
      <c r="AG31" s="213">
        <f t="shared" si="2"/>
        <v>17.2</v>
      </c>
      <c r="AH31" s="214">
        <f t="shared" si="3"/>
        <v>-653.6</v>
      </c>
      <c r="AI31" s="215" t="s">
        <v>127</v>
      </c>
    </row>
    <row r="32" spans="1:35" ht="15">
      <c r="A32" s="108">
        <v>2022</v>
      </c>
      <c r="B32" s="108">
        <v>737</v>
      </c>
      <c r="C32" s="109" t="s">
        <v>163</v>
      </c>
      <c r="D32" s="208" t="s">
        <v>206</v>
      </c>
      <c r="E32" s="109" t="s">
        <v>156</v>
      </c>
      <c r="F32" s="209" t="s">
        <v>207</v>
      </c>
      <c r="G32" s="112">
        <v>514.28</v>
      </c>
      <c r="H32" s="112">
        <v>109.77</v>
      </c>
      <c r="I32" s="107" t="s">
        <v>118</v>
      </c>
      <c r="J32" s="112">
        <f t="shared" si="0"/>
        <v>404.51</v>
      </c>
      <c r="K32" s="210" t="s">
        <v>119</v>
      </c>
      <c r="L32" s="108">
        <v>2022</v>
      </c>
      <c r="M32" s="108">
        <v>9431</v>
      </c>
      <c r="N32" s="109" t="s">
        <v>192</v>
      </c>
      <c r="O32" s="111" t="s">
        <v>121</v>
      </c>
      <c r="P32" s="109" t="s">
        <v>122</v>
      </c>
      <c r="Q32" s="109" t="s">
        <v>122</v>
      </c>
      <c r="R32" s="108">
        <v>4</v>
      </c>
      <c r="S32" s="111" t="s">
        <v>123</v>
      </c>
      <c r="T32" s="108">
        <v>1040303</v>
      </c>
      <c r="U32" s="108">
        <v>1680</v>
      </c>
      <c r="V32" s="108">
        <v>1387</v>
      </c>
      <c r="W32" s="108">
        <v>103</v>
      </c>
      <c r="X32" s="113">
        <v>2022</v>
      </c>
      <c r="Y32" s="113">
        <v>538</v>
      </c>
      <c r="Z32" s="113">
        <v>0</v>
      </c>
      <c r="AA32" s="114" t="s">
        <v>124</v>
      </c>
      <c r="AB32" s="108">
        <v>2992</v>
      </c>
      <c r="AC32" s="109" t="s">
        <v>125</v>
      </c>
      <c r="AD32" s="211" t="s">
        <v>194</v>
      </c>
      <c r="AE32" s="211" t="s">
        <v>125</v>
      </c>
      <c r="AF32" s="212">
        <f t="shared" si="1"/>
        <v>-38</v>
      </c>
      <c r="AG32" s="213">
        <f t="shared" si="2"/>
        <v>404.51</v>
      </c>
      <c r="AH32" s="214">
        <f t="shared" si="3"/>
        <v>-15371.38</v>
      </c>
      <c r="AI32" s="215" t="s">
        <v>127</v>
      </c>
    </row>
    <row r="33" spans="1:35" ht="15">
      <c r="A33" s="108">
        <v>2022</v>
      </c>
      <c r="B33" s="108">
        <v>738</v>
      </c>
      <c r="C33" s="109" t="s">
        <v>163</v>
      </c>
      <c r="D33" s="208" t="s">
        <v>208</v>
      </c>
      <c r="E33" s="109" t="s">
        <v>156</v>
      </c>
      <c r="F33" s="209" t="s">
        <v>209</v>
      </c>
      <c r="G33" s="112">
        <v>2501.89</v>
      </c>
      <c r="H33" s="112">
        <v>451.16</v>
      </c>
      <c r="I33" s="107" t="s">
        <v>118</v>
      </c>
      <c r="J33" s="112">
        <f t="shared" si="0"/>
        <v>2050.73</v>
      </c>
      <c r="K33" s="210" t="s">
        <v>119</v>
      </c>
      <c r="L33" s="108">
        <v>2022</v>
      </c>
      <c r="M33" s="108">
        <v>9425</v>
      </c>
      <c r="N33" s="109" t="s">
        <v>192</v>
      </c>
      <c r="O33" s="111" t="s">
        <v>121</v>
      </c>
      <c r="P33" s="109" t="s">
        <v>122</v>
      </c>
      <c r="Q33" s="109" t="s">
        <v>122</v>
      </c>
      <c r="R33" s="108">
        <v>4</v>
      </c>
      <c r="S33" s="111" t="s">
        <v>123</v>
      </c>
      <c r="T33" s="108">
        <v>1010503</v>
      </c>
      <c r="U33" s="108">
        <v>470</v>
      </c>
      <c r="V33" s="108">
        <v>1902</v>
      </c>
      <c r="W33" s="108">
        <v>100</v>
      </c>
      <c r="X33" s="113">
        <v>2022</v>
      </c>
      <c r="Y33" s="113">
        <v>540</v>
      </c>
      <c r="Z33" s="113">
        <v>0</v>
      </c>
      <c r="AA33" s="114" t="s">
        <v>124</v>
      </c>
      <c r="AB33" s="108">
        <v>3004</v>
      </c>
      <c r="AC33" s="109" t="s">
        <v>193</v>
      </c>
      <c r="AD33" s="211" t="s">
        <v>194</v>
      </c>
      <c r="AE33" s="211" t="s">
        <v>193</v>
      </c>
      <c r="AF33" s="212">
        <f t="shared" si="1"/>
        <v>-37</v>
      </c>
      <c r="AG33" s="213">
        <f t="shared" si="2"/>
        <v>2050.73</v>
      </c>
      <c r="AH33" s="214">
        <f t="shared" si="3"/>
        <v>-75877.01</v>
      </c>
      <c r="AI33" s="215" t="s">
        <v>127</v>
      </c>
    </row>
    <row r="34" spans="1:35" ht="15">
      <c r="A34" s="108">
        <v>2022</v>
      </c>
      <c r="B34" s="108">
        <v>740</v>
      </c>
      <c r="C34" s="109" t="s">
        <v>163</v>
      </c>
      <c r="D34" s="208" t="s">
        <v>210</v>
      </c>
      <c r="E34" s="109" t="s">
        <v>156</v>
      </c>
      <c r="F34" s="209" t="s">
        <v>211</v>
      </c>
      <c r="G34" s="112">
        <v>77.92</v>
      </c>
      <c r="H34" s="112">
        <v>14.05</v>
      </c>
      <c r="I34" s="107" t="s">
        <v>118</v>
      </c>
      <c r="J34" s="112">
        <f t="shared" si="0"/>
        <v>63.870000000000005</v>
      </c>
      <c r="K34" s="210" t="s">
        <v>119</v>
      </c>
      <c r="L34" s="108">
        <v>2022</v>
      </c>
      <c r="M34" s="108">
        <v>9436</v>
      </c>
      <c r="N34" s="109" t="s">
        <v>192</v>
      </c>
      <c r="O34" s="111" t="s">
        <v>121</v>
      </c>
      <c r="P34" s="109" t="s">
        <v>122</v>
      </c>
      <c r="Q34" s="109" t="s">
        <v>122</v>
      </c>
      <c r="R34" s="108">
        <v>4</v>
      </c>
      <c r="S34" s="111" t="s">
        <v>123</v>
      </c>
      <c r="T34" s="108">
        <v>1010503</v>
      </c>
      <c r="U34" s="108">
        <v>470</v>
      </c>
      <c r="V34" s="108">
        <v>1902</v>
      </c>
      <c r="W34" s="108">
        <v>100</v>
      </c>
      <c r="X34" s="113">
        <v>2022</v>
      </c>
      <c r="Y34" s="113">
        <v>540</v>
      </c>
      <c r="Z34" s="113">
        <v>0</v>
      </c>
      <c r="AA34" s="114" t="s">
        <v>124</v>
      </c>
      <c r="AB34" s="108">
        <v>3003</v>
      </c>
      <c r="AC34" s="109" t="s">
        <v>193</v>
      </c>
      <c r="AD34" s="211" t="s">
        <v>194</v>
      </c>
      <c r="AE34" s="211" t="s">
        <v>193</v>
      </c>
      <c r="AF34" s="212">
        <f t="shared" si="1"/>
        <v>-37</v>
      </c>
      <c r="AG34" s="213">
        <f t="shared" si="2"/>
        <v>63.870000000000005</v>
      </c>
      <c r="AH34" s="214">
        <f t="shared" si="3"/>
        <v>-2363.19</v>
      </c>
      <c r="AI34" s="215" t="s">
        <v>127</v>
      </c>
    </row>
    <row r="35" spans="1:35" ht="15">
      <c r="A35" s="108">
        <v>2022</v>
      </c>
      <c r="B35" s="108">
        <v>741</v>
      </c>
      <c r="C35" s="109" t="s">
        <v>163</v>
      </c>
      <c r="D35" s="208" t="s">
        <v>212</v>
      </c>
      <c r="E35" s="109" t="s">
        <v>156</v>
      </c>
      <c r="F35" s="209" t="s">
        <v>213</v>
      </c>
      <c r="G35" s="112">
        <v>10.8</v>
      </c>
      <c r="H35" s="112">
        <v>1.95</v>
      </c>
      <c r="I35" s="107" t="s">
        <v>118</v>
      </c>
      <c r="J35" s="112">
        <f t="shared" si="0"/>
        <v>8.850000000000001</v>
      </c>
      <c r="K35" s="210" t="s">
        <v>119</v>
      </c>
      <c r="L35" s="108">
        <v>2022</v>
      </c>
      <c r="M35" s="108">
        <v>9422</v>
      </c>
      <c r="N35" s="109" t="s">
        <v>192</v>
      </c>
      <c r="O35" s="111" t="s">
        <v>121</v>
      </c>
      <c r="P35" s="109" t="s">
        <v>122</v>
      </c>
      <c r="Q35" s="109" t="s">
        <v>122</v>
      </c>
      <c r="R35" s="108">
        <v>4</v>
      </c>
      <c r="S35" s="111" t="s">
        <v>123</v>
      </c>
      <c r="T35" s="108">
        <v>1090403</v>
      </c>
      <c r="U35" s="108">
        <v>3440</v>
      </c>
      <c r="V35" s="108">
        <v>1691</v>
      </c>
      <c r="W35" s="108">
        <v>99</v>
      </c>
      <c r="X35" s="113">
        <v>2021</v>
      </c>
      <c r="Y35" s="113">
        <v>152</v>
      </c>
      <c r="Z35" s="113">
        <v>0</v>
      </c>
      <c r="AA35" s="114" t="s">
        <v>124</v>
      </c>
      <c r="AB35" s="108">
        <v>2996</v>
      </c>
      <c r="AC35" s="109" t="s">
        <v>125</v>
      </c>
      <c r="AD35" s="211" t="s">
        <v>194</v>
      </c>
      <c r="AE35" s="211" t="s">
        <v>125</v>
      </c>
      <c r="AF35" s="212">
        <f t="shared" si="1"/>
        <v>-38</v>
      </c>
      <c r="AG35" s="213">
        <f t="shared" si="2"/>
        <v>8.850000000000001</v>
      </c>
      <c r="AH35" s="214">
        <f t="shared" si="3"/>
        <v>-336.30000000000007</v>
      </c>
      <c r="AI35" s="215" t="s">
        <v>127</v>
      </c>
    </row>
    <row r="36" spans="1:35" ht="15">
      <c r="A36" s="108">
        <v>2022</v>
      </c>
      <c r="B36" s="108">
        <v>742</v>
      </c>
      <c r="C36" s="109" t="s">
        <v>163</v>
      </c>
      <c r="D36" s="208" t="s">
        <v>214</v>
      </c>
      <c r="E36" s="109" t="s">
        <v>156</v>
      </c>
      <c r="F36" s="209" t="s">
        <v>215</v>
      </c>
      <c r="G36" s="112">
        <v>16.35</v>
      </c>
      <c r="H36" s="112">
        <v>2.95</v>
      </c>
      <c r="I36" s="107" t="s">
        <v>118</v>
      </c>
      <c r="J36" s="112">
        <f t="shared" si="0"/>
        <v>13.400000000000002</v>
      </c>
      <c r="K36" s="210" t="s">
        <v>119</v>
      </c>
      <c r="L36" s="108">
        <v>2022</v>
      </c>
      <c r="M36" s="108">
        <v>9413</v>
      </c>
      <c r="N36" s="109" t="s">
        <v>192</v>
      </c>
      <c r="O36" s="111" t="s">
        <v>121</v>
      </c>
      <c r="P36" s="109" t="s">
        <v>122</v>
      </c>
      <c r="Q36" s="109" t="s">
        <v>122</v>
      </c>
      <c r="R36" s="108">
        <v>4</v>
      </c>
      <c r="S36" s="111" t="s">
        <v>123</v>
      </c>
      <c r="T36" s="108">
        <v>1090403</v>
      </c>
      <c r="U36" s="108">
        <v>3440</v>
      </c>
      <c r="V36" s="108">
        <v>1691</v>
      </c>
      <c r="W36" s="108">
        <v>99</v>
      </c>
      <c r="X36" s="113">
        <v>2021</v>
      </c>
      <c r="Y36" s="113">
        <v>152</v>
      </c>
      <c r="Z36" s="113">
        <v>0</v>
      </c>
      <c r="AA36" s="114" t="s">
        <v>124</v>
      </c>
      <c r="AB36" s="108">
        <v>2999</v>
      </c>
      <c r="AC36" s="109" t="s">
        <v>125</v>
      </c>
      <c r="AD36" s="211" t="s">
        <v>194</v>
      </c>
      <c r="AE36" s="211" t="s">
        <v>125</v>
      </c>
      <c r="AF36" s="212">
        <f t="shared" si="1"/>
        <v>-38</v>
      </c>
      <c r="AG36" s="213">
        <f t="shared" si="2"/>
        <v>13.400000000000002</v>
      </c>
      <c r="AH36" s="214">
        <f t="shared" si="3"/>
        <v>-509.2000000000001</v>
      </c>
      <c r="AI36" s="215" t="s">
        <v>127</v>
      </c>
    </row>
    <row r="37" spans="1:35" ht="15">
      <c r="A37" s="108">
        <v>2022</v>
      </c>
      <c r="B37" s="108">
        <v>744</v>
      </c>
      <c r="C37" s="109" t="s">
        <v>163</v>
      </c>
      <c r="D37" s="208" t="s">
        <v>216</v>
      </c>
      <c r="E37" s="109" t="s">
        <v>156</v>
      </c>
      <c r="F37" s="209" t="s">
        <v>217</v>
      </c>
      <c r="G37" s="112">
        <v>595.09</v>
      </c>
      <c r="H37" s="112">
        <v>107.31</v>
      </c>
      <c r="I37" s="107" t="s">
        <v>118</v>
      </c>
      <c r="J37" s="112">
        <f t="shared" si="0"/>
        <v>487.78000000000003</v>
      </c>
      <c r="K37" s="210" t="s">
        <v>119</v>
      </c>
      <c r="L37" s="108">
        <v>2022</v>
      </c>
      <c r="M37" s="108">
        <v>9415</v>
      </c>
      <c r="N37" s="109" t="s">
        <v>192</v>
      </c>
      <c r="O37" s="111" t="s">
        <v>121</v>
      </c>
      <c r="P37" s="109" t="s">
        <v>122</v>
      </c>
      <c r="Q37" s="109" t="s">
        <v>122</v>
      </c>
      <c r="R37" s="108">
        <v>4</v>
      </c>
      <c r="S37" s="111" t="s">
        <v>123</v>
      </c>
      <c r="T37" s="108">
        <v>1040203</v>
      </c>
      <c r="U37" s="108">
        <v>1570</v>
      </c>
      <c r="V37" s="108">
        <v>1365</v>
      </c>
      <c r="W37" s="108">
        <v>101</v>
      </c>
      <c r="X37" s="113">
        <v>2022</v>
      </c>
      <c r="Y37" s="113">
        <v>73</v>
      </c>
      <c r="Z37" s="113">
        <v>0</v>
      </c>
      <c r="AA37" s="114" t="s">
        <v>124</v>
      </c>
      <c r="AB37" s="108">
        <v>2991</v>
      </c>
      <c r="AC37" s="109" t="s">
        <v>125</v>
      </c>
      <c r="AD37" s="211" t="s">
        <v>205</v>
      </c>
      <c r="AE37" s="211" t="s">
        <v>125</v>
      </c>
      <c r="AF37" s="212">
        <f t="shared" si="1"/>
        <v>-39</v>
      </c>
      <c r="AG37" s="213">
        <f t="shared" si="2"/>
        <v>487.78000000000003</v>
      </c>
      <c r="AH37" s="214">
        <f t="shared" si="3"/>
        <v>-19023.420000000002</v>
      </c>
      <c r="AI37" s="215" t="s">
        <v>127</v>
      </c>
    </row>
    <row r="38" spans="1:35" ht="15">
      <c r="A38" s="108">
        <v>2022</v>
      </c>
      <c r="B38" s="108">
        <v>745</v>
      </c>
      <c r="C38" s="109" t="s">
        <v>163</v>
      </c>
      <c r="D38" s="208" t="s">
        <v>218</v>
      </c>
      <c r="E38" s="109" t="s">
        <v>156</v>
      </c>
      <c r="F38" s="209" t="s">
        <v>219</v>
      </c>
      <c r="G38" s="112">
        <v>10.8</v>
      </c>
      <c r="H38" s="112">
        <v>1.95</v>
      </c>
      <c r="I38" s="107" t="s">
        <v>118</v>
      </c>
      <c r="J38" s="112">
        <f t="shared" si="0"/>
        <v>8.850000000000001</v>
      </c>
      <c r="K38" s="210" t="s">
        <v>119</v>
      </c>
      <c r="L38" s="108">
        <v>2022</v>
      </c>
      <c r="M38" s="108">
        <v>9427</v>
      </c>
      <c r="N38" s="109" t="s">
        <v>192</v>
      </c>
      <c r="O38" s="111" t="s">
        <v>121</v>
      </c>
      <c r="P38" s="109" t="s">
        <v>122</v>
      </c>
      <c r="Q38" s="109" t="s">
        <v>122</v>
      </c>
      <c r="R38" s="108">
        <v>4</v>
      </c>
      <c r="S38" s="111" t="s">
        <v>123</v>
      </c>
      <c r="T38" s="108">
        <v>1010503</v>
      </c>
      <c r="U38" s="108">
        <v>470</v>
      </c>
      <c r="V38" s="108">
        <v>1902</v>
      </c>
      <c r="W38" s="108">
        <v>100</v>
      </c>
      <c r="X38" s="113">
        <v>2022</v>
      </c>
      <c r="Y38" s="113">
        <v>540</v>
      </c>
      <c r="Z38" s="113">
        <v>0</v>
      </c>
      <c r="AA38" s="114" t="s">
        <v>124</v>
      </c>
      <c r="AB38" s="108">
        <v>3005</v>
      </c>
      <c r="AC38" s="109" t="s">
        <v>193</v>
      </c>
      <c r="AD38" s="211" t="s">
        <v>194</v>
      </c>
      <c r="AE38" s="211" t="s">
        <v>193</v>
      </c>
      <c r="AF38" s="212">
        <f t="shared" si="1"/>
        <v>-37</v>
      </c>
      <c r="AG38" s="213">
        <f t="shared" si="2"/>
        <v>8.850000000000001</v>
      </c>
      <c r="AH38" s="214">
        <f t="shared" si="3"/>
        <v>-327.45000000000005</v>
      </c>
      <c r="AI38" s="215" t="s">
        <v>127</v>
      </c>
    </row>
    <row r="39" spans="1:35" ht="15">
      <c r="A39" s="108">
        <v>2022</v>
      </c>
      <c r="B39" s="108">
        <v>746</v>
      </c>
      <c r="C39" s="109" t="s">
        <v>163</v>
      </c>
      <c r="D39" s="208" t="s">
        <v>220</v>
      </c>
      <c r="E39" s="109" t="s">
        <v>156</v>
      </c>
      <c r="F39" s="209" t="s">
        <v>221</v>
      </c>
      <c r="G39" s="112">
        <v>759.46</v>
      </c>
      <c r="H39" s="112">
        <v>136.95</v>
      </c>
      <c r="I39" s="107" t="s">
        <v>118</v>
      </c>
      <c r="J39" s="112">
        <f t="shared" si="0"/>
        <v>622.51</v>
      </c>
      <c r="K39" s="210" t="s">
        <v>119</v>
      </c>
      <c r="L39" s="108">
        <v>2022</v>
      </c>
      <c r="M39" s="108">
        <v>9416</v>
      </c>
      <c r="N39" s="109" t="s">
        <v>192</v>
      </c>
      <c r="O39" s="111" t="s">
        <v>121</v>
      </c>
      <c r="P39" s="109" t="s">
        <v>122</v>
      </c>
      <c r="Q39" s="109" t="s">
        <v>122</v>
      </c>
      <c r="R39" s="108">
        <v>4</v>
      </c>
      <c r="S39" s="111" t="s">
        <v>123</v>
      </c>
      <c r="T39" s="108">
        <v>1010503</v>
      </c>
      <c r="U39" s="108">
        <v>470</v>
      </c>
      <c r="V39" s="108">
        <v>1902</v>
      </c>
      <c r="W39" s="108">
        <v>99</v>
      </c>
      <c r="X39" s="113">
        <v>2022</v>
      </c>
      <c r="Y39" s="113">
        <v>79</v>
      </c>
      <c r="Z39" s="113">
        <v>0</v>
      </c>
      <c r="AA39" s="114" t="s">
        <v>124</v>
      </c>
      <c r="AB39" s="108">
        <v>3001</v>
      </c>
      <c r="AC39" s="109" t="s">
        <v>125</v>
      </c>
      <c r="AD39" s="211" t="s">
        <v>205</v>
      </c>
      <c r="AE39" s="211" t="s">
        <v>125</v>
      </c>
      <c r="AF39" s="212">
        <f t="shared" si="1"/>
        <v>-39</v>
      </c>
      <c r="AG39" s="213">
        <f t="shared" si="2"/>
        <v>622.51</v>
      </c>
      <c r="AH39" s="214">
        <f t="shared" si="3"/>
        <v>-24277.89</v>
      </c>
      <c r="AI39" s="215" t="s">
        <v>127</v>
      </c>
    </row>
    <row r="40" spans="1:35" ht="15">
      <c r="A40" s="108">
        <v>2022</v>
      </c>
      <c r="B40" s="108">
        <v>746</v>
      </c>
      <c r="C40" s="109" t="s">
        <v>163</v>
      </c>
      <c r="D40" s="208" t="s">
        <v>220</v>
      </c>
      <c r="E40" s="109" t="s">
        <v>156</v>
      </c>
      <c r="F40" s="209" t="s">
        <v>221</v>
      </c>
      <c r="G40" s="112">
        <v>57.29</v>
      </c>
      <c r="H40" s="112">
        <v>10.33</v>
      </c>
      <c r="I40" s="107" t="s">
        <v>118</v>
      </c>
      <c r="J40" s="112">
        <f t="shared" si="0"/>
        <v>46.96</v>
      </c>
      <c r="K40" s="210" t="s">
        <v>119</v>
      </c>
      <c r="L40" s="108">
        <v>2022</v>
      </c>
      <c r="M40" s="108">
        <v>9416</v>
      </c>
      <c r="N40" s="109" t="s">
        <v>192</v>
      </c>
      <c r="O40" s="111" t="s">
        <v>121</v>
      </c>
      <c r="P40" s="109" t="s">
        <v>122</v>
      </c>
      <c r="Q40" s="109" t="s">
        <v>122</v>
      </c>
      <c r="R40" s="108">
        <v>4</v>
      </c>
      <c r="S40" s="111" t="s">
        <v>123</v>
      </c>
      <c r="T40" s="108">
        <v>1010503</v>
      </c>
      <c r="U40" s="108">
        <v>470</v>
      </c>
      <c r="V40" s="108">
        <v>1902</v>
      </c>
      <c r="W40" s="108">
        <v>100</v>
      </c>
      <c r="X40" s="113">
        <v>2022</v>
      </c>
      <c r="Y40" s="113">
        <v>540</v>
      </c>
      <c r="Z40" s="113">
        <v>0</v>
      </c>
      <c r="AA40" s="114" t="s">
        <v>124</v>
      </c>
      <c r="AB40" s="108">
        <v>3002</v>
      </c>
      <c r="AC40" s="109" t="s">
        <v>125</v>
      </c>
      <c r="AD40" s="211" t="s">
        <v>205</v>
      </c>
      <c r="AE40" s="211" t="s">
        <v>125</v>
      </c>
      <c r="AF40" s="212">
        <f t="shared" si="1"/>
        <v>-39</v>
      </c>
      <c r="AG40" s="213">
        <f t="shared" si="2"/>
        <v>46.96</v>
      </c>
      <c r="AH40" s="214">
        <f t="shared" si="3"/>
        <v>-1831.44</v>
      </c>
      <c r="AI40" s="215" t="s">
        <v>127</v>
      </c>
    </row>
    <row r="41" spans="1:35" ht="15">
      <c r="A41" s="108">
        <v>2022</v>
      </c>
      <c r="B41" s="108">
        <v>747</v>
      </c>
      <c r="C41" s="109" t="s">
        <v>163</v>
      </c>
      <c r="D41" s="208" t="s">
        <v>222</v>
      </c>
      <c r="E41" s="109" t="s">
        <v>156</v>
      </c>
      <c r="F41" s="209" t="s">
        <v>223</v>
      </c>
      <c r="G41" s="112">
        <v>53.83</v>
      </c>
      <c r="H41" s="112">
        <v>9.71</v>
      </c>
      <c r="I41" s="107" t="s">
        <v>118</v>
      </c>
      <c r="J41" s="112">
        <f t="shared" si="0"/>
        <v>44.12</v>
      </c>
      <c r="K41" s="210" t="s">
        <v>119</v>
      </c>
      <c r="L41" s="108">
        <v>2022</v>
      </c>
      <c r="M41" s="108">
        <v>9428</v>
      </c>
      <c r="N41" s="109" t="s">
        <v>192</v>
      </c>
      <c r="O41" s="111" t="s">
        <v>121</v>
      </c>
      <c r="P41" s="109" t="s">
        <v>122</v>
      </c>
      <c r="Q41" s="109" t="s">
        <v>122</v>
      </c>
      <c r="R41" s="108">
        <v>4</v>
      </c>
      <c r="S41" s="111" t="s">
        <v>123</v>
      </c>
      <c r="T41" s="108">
        <v>1100503</v>
      </c>
      <c r="U41" s="108">
        <v>4210</v>
      </c>
      <c r="V41" s="108">
        <v>1657</v>
      </c>
      <c r="W41" s="108">
        <v>100</v>
      </c>
      <c r="X41" s="113">
        <v>2021</v>
      </c>
      <c r="Y41" s="113">
        <v>151</v>
      </c>
      <c r="Z41" s="113">
        <v>0</v>
      </c>
      <c r="AA41" s="114" t="s">
        <v>124</v>
      </c>
      <c r="AB41" s="108">
        <v>2995</v>
      </c>
      <c r="AC41" s="109" t="s">
        <v>125</v>
      </c>
      <c r="AD41" s="211" t="s">
        <v>194</v>
      </c>
      <c r="AE41" s="211" t="s">
        <v>125</v>
      </c>
      <c r="AF41" s="212">
        <f t="shared" si="1"/>
        <v>-38</v>
      </c>
      <c r="AG41" s="213">
        <f t="shared" si="2"/>
        <v>44.12</v>
      </c>
      <c r="AH41" s="214">
        <f t="shared" si="3"/>
        <v>-1676.56</v>
      </c>
      <c r="AI41" s="215" t="s">
        <v>127</v>
      </c>
    </row>
    <row r="42" spans="1:35" ht="15">
      <c r="A42" s="108">
        <v>2022</v>
      </c>
      <c r="B42" s="108">
        <v>748</v>
      </c>
      <c r="C42" s="109" t="s">
        <v>163</v>
      </c>
      <c r="D42" s="208" t="s">
        <v>224</v>
      </c>
      <c r="E42" s="109" t="s">
        <v>156</v>
      </c>
      <c r="F42" s="209" t="s">
        <v>225</v>
      </c>
      <c r="G42" s="112">
        <v>83.95</v>
      </c>
      <c r="H42" s="112">
        <v>15.14</v>
      </c>
      <c r="I42" s="107" t="s">
        <v>118</v>
      </c>
      <c r="J42" s="112">
        <f t="shared" si="0"/>
        <v>68.81</v>
      </c>
      <c r="K42" s="210" t="s">
        <v>119</v>
      </c>
      <c r="L42" s="108">
        <v>2022</v>
      </c>
      <c r="M42" s="108">
        <v>9414</v>
      </c>
      <c r="N42" s="109" t="s">
        <v>192</v>
      </c>
      <c r="O42" s="111" t="s">
        <v>121</v>
      </c>
      <c r="P42" s="109" t="s">
        <v>122</v>
      </c>
      <c r="Q42" s="109" t="s">
        <v>122</v>
      </c>
      <c r="R42" s="108">
        <v>4</v>
      </c>
      <c r="S42" s="111" t="s">
        <v>123</v>
      </c>
      <c r="T42" s="108">
        <v>1040103</v>
      </c>
      <c r="U42" s="108">
        <v>1460</v>
      </c>
      <c r="V42" s="108">
        <v>1347</v>
      </c>
      <c r="W42" s="108">
        <v>100</v>
      </c>
      <c r="X42" s="113">
        <v>2022</v>
      </c>
      <c r="Y42" s="113">
        <v>72</v>
      </c>
      <c r="Z42" s="113">
        <v>0</v>
      </c>
      <c r="AA42" s="114" t="s">
        <v>124</v>
      </c>
      <c r="AB42" s="108">
        <v>2989</v>
      </c>
      <c r="AC42" s="109" t="s">
        <v>125</v>
      </c>
      <c r="AD42" s="211" t="s">
        <v>205</v>
      </c>
      <c r="AE42" s="211" t="s">
        <v>125</v>
      </c>
      <c r="AF42" s="212">
        <f t="shared" si="1"/>
        <v>-39</v>
      </c>
      <c r="AG42" s="213">
        <f t="shared" si="2"/>
        <v>68.81</v>
      </c>
      <c r="AH42" s="214">
        <f t="shared" si="3"/>
        <v>-2683.59</v>
      </c>
      <c r="AI42" s="215" t="s">
        <v>127</v>
      </c>
    </row>
    <row r="43" spans="1:35" ht="15">
      <c r="A43" s="108">
        <v>2022</v>
      </c>
      <c r="B43" s="108">
        <v>750</v>
      </c>
      <c r="C43" s="109" t="s">
        <v>163</v>
      </c>
      <c r="D43" s="208" t="s">
        <v>226</v>
      </c>
      <c r="E43" s="109" t="s">
        <v>156</v>
      </c>
      <c r="F43" s="209" t="s">
        <v>227</v>
      </c>
      <c r="G43" s="112">
        <v>66.7</v>
      </c>
      <c r="H43" s="112">
        <v>12.03</v>
      </c>
      <c r="I43" s="107" t="s">
        <v>118</v>
      </c>
      <c r="J43" s="112">
        <f t="shared" si="0"/>
        <v>54.67</v>
      </c>
      <c r="K43" s="210" t="s">
        <v>119</v>
      </c>
      <c r="L43" s="108">
        <v>2022</v>
      </c>
      <c r="M43" s="108">
        <v>9433</v>
      </c>
      <c r="N43" s="109" t="s">
        <v>192</v>
      </c>
      <c r="O43" s="111" t="s">
        <v>121</v>
      </c>
      <c r="P43" s="109" t="s">
        <v>122</v>
      </c>
      <c r="Q43" s="109" t="s">
        <v>122</v>
      </c>
      <c r="R43" s="108">
        <v>4</v>
      </c>
      <c r="S43" s="111" t="s">
        <v>123</v>
      </c>
      <c r="T43" s="108">
        <v>1010503</v>
      </c>
      <c r="U43" s="108">
        <v>470</v>
      </c>
      <c r="V43" s="108">
        <v>1902</v>
      </c>
      <c r="W43" s="108">
        <v>100</v>
      </c>
      <c r="X43" s="113">
        <v>2022</v>
      </c>
      <c r="Y43" s="113">
        <v>540</v>
      </c>
      <c r="Z43" s="113">
        <v>0</v>
      </c>
      <c r="AA43" s="114" t="s">
        <v>124</v>
      </c>
      <c r="AB43" s="108">
        <v>3007</v>
      </c>
      <c r="AC43" s="109" t="s">
        <v>193</v>
      </c>
      <c r="AD43" s="211" t="s">
        <v>194</v>
      </c>
      <c r="AE43" s="211" t="s">
        <v>193</v>
      </c>
      <c r="AF43" s="212">
        <f t="shared" si="1"/>
        <v>-37</v>
      </c>
      <c r="AG43" s="213">
        <f t="shared" si="2"/>
        <v>54.67</v>
      </c>
      <c r="AH43" s="214">
        <f t="shared" si="3"/>
        <v>-2022.79</v>
      </c>
      <c r="AI43" s="215" t="s">
        <v>127</v>
      </c>
    </row>
    <row r="44" spans="1:35" ht="15">
      <c r="A44" s="108">
        <v>2022</v>
      </c>
      <c r="B44" s="108">
        <v>751</v>
      </c>
      <c r="C44" s="109" t="s">
        <v>163</v>
      </c>
      <c r="D44" s="208" t="s">
        <v>228</v>
      </c>
      <c r="E44" s="109" t="s">
        <v>156</v>
      </c>
      <c r="F44" s="209" t="s">
        <v>229</v>
      </c>
      <c r="G44" s="112">
        <v>2963.67</v>
      </c>
      <c r="H44" s="112">
        <v>534.43</v>
      </c>
      <c r="I44" s="107" t="s">
        <v>118</v>
      </c>
      <c r="J44" s="112">
        <f t="shared" si="0"/>
        <v>2429.2400000000002</v>
      </c>
      <c r="K44" s="210" t="s">
        <v>119</v>
      </c>
      <c r="L44" s="108">
        <v>2022</v>
      </c>
      <c r="M44" s="108">
        <v>9438</v>
      </c>
      <c r="N44" s="109" t="s">
        <v>192</v>
      </c>
      <c r="O44" s="111" t="s">
        <v>121</v>
      </c>
      <c r="P44" s="109" t="s">
        <v>122</v>
      </c>
      <c r="Q44" s="109" t="s">
        <v>122</v>
      </c>
      <c r="R44" s="108">
        <v>4</v>
      </c>
      <c r="S44" s="111" t="s">
        <v>123</v>
      </c>
      <c r="T44" s="108">
        <v>1080203</v>
      </c>
      <c r="U44" s="108">
        <v>2890</v>
      </c>
      <c r="V44" s="108">
        <v>1938</v>
      </c>
      <c r="W44" s="108">
        <v>98</v>
      </c>
      <c r="X44" s="113">
        <v>2022</v>
      </c>
      <c r="Y44" s="113">
        <v>541</v>
      </c>
      <c r="Z44" s="113">
        <v>0</v>
      </c>
      <c r="AA44" s="114" t="s">
        <v>124</v>
      </c>
      <c r="AB44" s="108">
        <v>3009</v>
      </c>
      <c r="AC44" s="109" t="s">
        <v>193</v>
      </c>
      <c r="AD44" s="211" t="s">
        <v>194</v>
      </c>
      <c r="AE44" s="211" t="s">
        <v>193</v>
      </c>
      <c r="AF44" s="212">
        <f t="shared" si="1"/>
        <v>-37</v>
      </c>
      <c r="AG44" s="213">
        <f t="shared" si="2"/>
        <v>2429.2400000000002</v>
      </c>
      <c r="AH44" s="214">
        <f t="shared" si="3"/>
        <v>-89881.88</v>
      </c>
      <c r="AI44" s="215" t="s">
        <v>127</v>
      </c>
    </row>
    <row r="45" spans="1:35" ht="15">
      <c r="A45" s="108">
        <v>2022</v>
      </c>
      <c r="B45" s="108">
        <v>752</v>
      </c>
      <c r="C45" s="109" t="s">
        <v>163</v>
      </c>
      <c r="D45" s="208" t="s">
        <v>230</v>
      </c>
      <c r="E45" s="109" t="s">
        <v>156</v>
      </c>
      <c r="F45" s="209" t="s">
        <v>231</v>
      </c>
      <c r="G45" s="112">
        <v>1428.45</v>
      </c>
      <c r="H45" s="112">
        <v>257.59</v>
      </c>
      <c r="I45" s="107" t="s">
        <v>118</v>
      </c>
      <c r="J45" s="112">
        <f t="shared" si="0"/>
        <v>1170.8600000000001</v>
      </c>
      <c r="K45" s="210" t="s">
        <v>119</v>
      </c>
      <c r="L45" s="108">
        <v>2022</v>
      </c>
      <c r="M45" s="108">
        <v>9418</v>
      </c>
      <c r="N45" s="109" t="s">
        <v>192</v>
      </c>
      <c r="O45" s="111" t="s">
        <v>121</v>
      </c>
      <c r="P45" s="109" t="s">
        <v>122</v>
      </c>
      <c r="Q45" s="109" t="s">
        <v>122</v>
      </c>
      <c r="R45" s="108">
        <v>4</v>
      </c>
      <c r="S45" s="111" t="s">
        <v>123</v>
      </c>
      <c r="T45" s="108">
        <v>1050103</v>
      </c>
      <c r="U45" s="108">
        <v>2010</v>
      </c>
      <c r="V45" s="108">
        <v>1476</v>
      </c>
      <c r="W45" s="108">
        <v>101</v>
      </c>
      <c r="X45" s="113">
        <v>2021</v>
      </c>
      <c r="Y45" s="113">
        <v>150</v>
      </c>
      <c r="Z45" s="113">
        <v>0</v>
      </c>
      <c r="AA45" s="114" t="s">
        <v>124</v>
      </c>
      <c r="AB45" s="108">
        <v>2993</v>
      </c>
      <c r="AC45" s="109" t="s">
        <v>125</v>
      </c>
      <c r="AD45" s="211" t="s">
        <v>205</v>
      </c>
      <c r="AE45" s="211" t="s">
        <v>125</v>
      </c>
      <c r="AF45" s="212">
        <f t="shared" si="1"/>
        <v>-39</v>
      </c>
      <c r="AG45" s="213">
        <f t="shared" si="2"/>
        <v>1170.8600000000001</v>
      </c>
      <c r="AH45" s="214">
        <f t="shared" si="3"/>
        <v>-45663.54000000001</v>
      </c>
      <c r="AI45" s="215" t="s">
        <v>127</v>
      </c>
    </row>
    <row r="46" spans="1:35" ht="15">
      <c r="A46" s="108">
        <v>2022</v>
      </c>
      <c r="B46" s="108">
        <v>752</v>
      </c>
      <c r="C46" s="109" t="s">
        <v>163</v>
      </c>
      <c r="D46" s="208" t="s">
        <v>230</v>
      </c>
      <c r="E46" s="109" t="s">
        <v>156</v>
      </c>
      <c r="F46" s="209" t="s">
        <v>231</v>
      </c>
      <c r="G46" s="112">
        <v>2247.03</v>
      </c>
      <c r="H46" s="112">
        <v>405.2</v>
      </c>
      <c r="I46" s="107" t="s">
        <v>118</v>
      </c>
      <c r="J46" s="112">
        <f t="shared" si="0"/>
        <v>1841.8300000000002</v>
      </c>
      <c r="K46" s="210" t="s">
        <v>119</v>
      </c>
      <c r="L46" s="108">
        <v>2022</v>
      </c>
      <c r="M46" s="108">
        <v>9418</v>
      </c>
      <c r="N46" s="109" t="s">
        <v>192</v>
      </c>
      <c r="O46" s="111" t="s">
        <v>121</v>
      </c>
      <c r="P46" s="109" t="s">
        <v>122</v>
      </c>
      <c r="Q46" s="109" t="s">
        <v>122</v>
      </c>
      <c r="R46" s="108">
        <v>4</v>
      </c>
      <c r="S46" s="111" t="s">
        <v>123</v>
      </c>
      <c r="T46" s="108">
        <v>1050103</v>
      </c>
      <c r="U46" s="108">
        <v>2010</v>
      </c>
      <c r="V46" s="108">
        <v>1476</v>
      </c>
      <c r="W46" s="108">
        <v>103</v>
      </c>
      <c r="X46" s="113">
        <v>2022</v>
      </c>
      <c r="Y46" s="113">
        <v>539</v>
      </c>
      <c r="Z46" s="113">
        <v>0</v>
      </c>
      <c r="AA46" s="114" t="s">
        <v>124</v>
      </c>
      <c r="AB46" s="108">
        <v>2994</v>
      </c>
      <c r="AC46" s="109" t="s">
        <v>125</v>
      </c>
      <c r="AD46" s="211" t="s">
        <v>205</v>
      </c>
      <c r="AE46" s="211" t="s">
        <v>125</v>
      </c>
      <c r="AF46" s="212">
        <f t="shared" si="1"/>
        <v>-39</v>
      </c>
      <c r="AG46" s="213">
        <f t="shared" si="2"/>
        <v>1841.8300000000002</v>
      </c>
      <c r="AH46" s="214">
        <f t="shared" si="3"/>
        <v>-71831.37000000001</v>
      </c>
      <c r="AI46" s="215" t="s">
        <v>127</v>
      </c>
    </row>
    <row r="47" spans="1:35" ht="15">
      <c r="A47" s="108">
        <v>2022</v>
      </c>
      <c r="B47" s="108">
        <v>753</v>
      </c>
      <c r="C47" s="109" t="s">
        <v>232</v>
      </c>
      <c r="D47" s="208" t="s">
        <v>233</v>
      </c>
      <c r="E47" s="109" t="s">
        <v>234</v>
      </c>
      <c r="F47" s="209" t="s">
        <v>235</v>
      </c>
      <c r="G47" s="112">
        <v>610</v>
      </c>
      <c r="H47" s="112">
        <v>110</v>
      </c>
      <c r="I47" s="107" t="s">
        <v>118</v>
      </c>
      <c r="J47" s="112">
        <f t="shared" si="0"/>
        <v>500</v>
      </c>
      <c r="K47" s="210" t="s">
        <v>236</v>
      </c>
      <c r="L47" s="108">
        <v>2022</v>
      </c>
      <c r="M47" s="108">
        <v>9282</v>
      </c>
      <c r="N47" s="109" t="s">
        <v>126</v>
      </c>
      <c r="O47" s="111" t="s">
        <v>237</v>
      </c>
      <c r="P47" s="109" t="s">
        <v>238</v>
      </c>
      <c r="Q47" s="109" t="s">
        <v>238</v>
      </c>
      <c r="R47" s="108">
        <v>6</v>
      </c>
      <c r="S47" s="111" t="s">
        <v>172</v>
      </c>
      <c r="T47" s="108">
        <v>1010203</v>
      </c>
      <c r="U47" s="108">
        <v>140</v>
      </c>
      <c r="V47" s="108">
        <v>1043</v>
      </c>
      <c r="W47" s="108">
        <v>99</v>
      </c>
      <c r="X47" s="113">
        <v>2022</v>
      </c>
      <c r="Y47" s="113">
        <v>492</v>
      </c>
      <c r="Z47" s="113">
        <v>0</v>
      </c>
      <c r="AA47" s="114" t="s">
        <v>239</v>
      </c>
      <c r="AB47" s="108">
        <v>2890</v>
      </c>
      <c r="AC47" s="109" t="s">
        <v>232</v>
      </c>
      <c r="AD47" s="211" t="s">
        <v>240</v>
      </c>
      <c r="AE47" s="211" t="s">
        <v>232</v>
      </c>
      <c r="AF47" s="212">
        <f t="shared" si="1"/>
        <v>-47</v>
      </c>
      <c r="AG47" s="213">
        <f t="shared" si="2"/>
        <v>500</v>
      </c>
      <c r="AH47" s="214">
        <f t="shared" si="3"/>
        <v>-23500</v>
      </c>
      <c r="AI47" s="215" t="s">
        <v>127</v>
      </c>
    </row>
    <row r="48" spans="1:35" ht="15">
      <c r="A48" s="108">
        <v>2022</v>
      </c>
      <c r="B48" s="108">
        <v>754</v>
      </c>
      <c r="C48" s="109" t="s">
        <v>232</v>
      </c>
      <c r="D48" s="208" t="s">
        <v>241</v>
      </c>
      <c r="E48" s="109" t="s">
        <v>163</v>
      </c>
      <c r="F48" s="209" t="s">
        <v>242</v>
      </c>
      <c r="G48" s="112">
        <v>1901.34</v>
      </c>
      <c r="H48" s="112">
        <v>90.54</v>
      </c>
      <c r="I48" s="107" t="s">
        <v>118</v>
      </c>
      <c r="J48" s="112">
        <f t="shared" si="0"/>
        <v>1810.8</v>
      </c>
      <c r="K48" s="210" t="s">
        <v>243</v>
      </c>
      <c r="L48" s="108">
        <v>2022</v>
      </c>
      <c r="M48" s="108">
        <v>9726</v>
      </c>
      <c r="N48" s="109" t="s">
        <v>239</v>
      </c>
      <c r="O48" s="111" t="s">
        <v>244</v>
      </c>
      <c r="P48" s="109" t="s">
        <v>245</v>
      </c>
      <c r="Q48" s="109" t="s">
        <v>245</v>
      </c>
      <c r="R48" s="108">
        <v>10</v>
      </c>
      <c r="S48" s="111" t="s">
        <v>246</v>
      </c>
      <c r="T48" s="108">
        <v>1100403</v>
      </c>
      <c r="U48" s="108">
        <v>4100</v>
      </c>
      <c r="V48" s="108">
        <v>20000</v>
      </c>
      <c r="W48" s="108">
        <v>99</v>
      </c>
      <c r="X48" s="113">
        <v>2022</v>
      </c>
      <c r="Y48" s="113">
        <v>379</v>
      </c>
      <c r="Z48" s="113">
        <v>0</v>
      </c>
      <c r="AA48" s="114" t="s">
        <v>239</v>
      </c>
      <c r="AB48" s="108">
        <v>2891</v>
      </c>
      <c r="AC48" s="109" t="s">
        <v>232</v>
      </c>
      <c r="AD48" s="211" t="s">
        <v>247</v>
      </c>
      <c r="AE48" s="211" t="s">
        <v>232</v>
      </c>
      <c r="AF48" s="212">
        <f t="shared" si="1"/>
        <v>-59</v>
      </c>
      <c r="AG48" s="213">
        <f t="shared" si="2"/>
        <v>1810.8</v>
      </c>
      <c r="AH48" s="214">
        <f t="shared" si="3"/>
        <v>-106837.2</v>
      </c>
      <c r="AI48" s="215" t="s">
        <v>127</v>
      </c>
    </row>
    <row r="49" spans="1:35" ht="15">
      <c r="A49" s="108">
        <v>2022</v>
      </c>
      <c r="B49" s="108">
        <v>755</v>
      </c>
      <c r="C49" s="109" t="s">
        <v>232</v>
      </c>
      <c r="D49" s="208" t="s">
        <v>248</v>
      </c>
      <c r="E49" s="109" t="s">
        <v>177</v>
      </c>
      <c r="F49" s="209" t="s">
        <v>249</v>
      </c>
      <c r="G49" s="112">
        <v>1666.67</v>
      </c>
      <c r="H49" s="112">
        <v>151.52</v>
      </c>
      <c r="I49" s="107" t="s">
        <v>118</v>
      </c>
      <c r="J49" s="112">
        <f t="shared" si="0"/>
        <v>1515.15</v>
      </c>
      <c r="K49" s="210" t="s">
        <v>250</v>
      </c>
      <c r="L49" s="108">
        <v>2022</v>
      </c>
      <c r="M49" s="108">
        <v>9532</v>
      </c>
      <c r="N49" s="109" t="s">
        <v>177</v>
      </c>
      <c r="O49" s="111" t="s">
        <v>251</v>
      </c>
      <c r="P49" s="109" t="s">
        <v>252</v>
      </c>
      <c r="Q49" s="109" t="s">
        <v>253</v>
      </c>
      <c r="R49" s="108">
        <v>4</v>
      </c>
      <c r="S49" s="111" t="s">
        <v>123</v>
      </c>
      <c r="T49" s="108">
        <v>1090403</v>
      </c>
      <c r="U49" s="108">
        <v>3440</v>
      </c>
      <c r="V49" s="108">
        <v>1694</v>
      </c>
      <c r="W49" s="108">
        <v>99</v>
      </c>
      <c r="X49" s="113">
        <v>2022</v>
      </c>
      <c r="Y49" s="113">
        <v>67</v>
      </c>
      <c r="Z49" s="113">
        <v>0</v>
      </c>
      <c r="AA49" s="114" t="s">
        <v>239</v>
      </c>
      <c r="AB49" s="108">
        <v>2892</v>
      </c>
      <c r="AC49" s="109" t="s">
        <v>232</v>
      </c>
      <c r="AD49" s="211" t="s">
        <v>182</v>
      </c>
      <c r="AE49" s="211" t="s">
        <v>232</v>
      </c>
      <c r="AF49" s="212">
        <f t="shared" si="1"/>
        <v>-54</v>
      </c>
      <c r="AG49" s="213">
        <f t="shared" si="2"/>
        <v>1515.15</v>
      </c>
      <c r="AH49" s="214">
        <f t="shared" si="3"/>
        <v>-81818.1</v>
      </c>
      <c r="AI49" s="215" t="s">
        <v>127</v>
      </c>
    </row>
    <row r="50" spans="1:35" ht="15">
      <c r="A50" s="108">
        <v>2022</v>
      </c>
      <c r="B50" s="108">
        <v>756</v>
      </c>
      <c r="C50" s="109" t="s">
        <v>254</v>
      </c>
      <c r="D50" s="208" t="s">
        <v>255</v>
      </c>
      <c r="E50" s="109" t="s">
        <v>239</v>
      </c>
      <c r="F50" s="209" t="s">
        <v>256</v>
      </c>
      <c r="G50" s="112">
        <v>1023.41</v>
      </c>
      <c r="H50" s="112">
        <v>48.73</v>
      </c>
      <c r="I50" s="107" t="s">
        <v>118</v>
      </c>
      <c r="J50" s="112">
        <f t="shared" si="0"/>
        <v>974.68</v>
      </c>
      <c r="K50" s="210" t="s">
        <v>257</v>
      </c>
      <c r="L50" s="108">
        <v>2022</v>
      </c>
      <c r="M50" s="108">
        <v>9712</v>
      </c>
      <c r="N50" s="109" t="s">
        <v>239</v>
      </c>
      <c r="O50" s="111" t="s">
        <v>258</v>
      </c>
      <c r="P50" s="109" t="s">
        <v>259</v>
      </c>
      <c r="Q50" s="109" t="s">
        <v>259</v>
      </c>
      <c r="R50" s="108">
        <v>10</v>
      </c>
      <c r="S50" s="111" t="s">
        <v>246</v>
      </c>
      <c r="T50" s="108">
        <v>1100403</v>
      </c>
      <c r="U50" s="108">
        <v>4100</v>
      </c>
      <c r="V50" s="108">
        <v>1880</v>
      </c>
      <c r="W50" s="108">
        <v>99</v>
      </c>
      <c r="X50" s="113">
        <v>2022</v>
      </c>
      <c r="Y50" s="113">
        <v>275</v>
      </c>
      <c r="Z50" s="113">
        <v>0</v>
      </c>
      <c r="AA50" s="114" t="s">
        <v>254</v>
      </c>
      <c r="AB50" s="108">
        <v>2910</v>
      </c>
      <c r="AC50" s="109" t="s">
        <v>254</v>
      </c>
      <c r="AD50" s="211" t="s">
        <v>247</v>
      </c>
      <c r="AE50" s="211" t="s">
        <v>254</v>
      </c>
      <c r="AF50" s="212">
        <f t="shared" si="1"/>
        <v>-58</v>
      </c>
      <c r="AG50" s="213">
        <f t="shared" si="2"/>
        <v>974.68</v>
      </c>
      <c r="AH50" s="214">
        <f t="shared" si="3"/>
        <v>-56531.439999999995</v>
      </c>
      <c r="AI50" s="215" t="s">
        <v>127</v>
      </c>
    </row>
    <row r="51" spans="1:35" ht="15">
      <c r="A51" s="108">
        <v>2022</v>
      </c>
      <c r="B51" s="108">
        <v>757</v>
      </c>
      <c r="C51" s="109" t="s">
        <v>260</v>
      </c>
      <c r="D51" s="208" t="s">
        <v>261</v>
      </c>
      <c r="E51" s="109" t="s">
        <v>262</v>
      </c>
      <c r="F51" s="209" t="s">
        <v>263</v>
      </c>
      <c r="G51" s="112">
        <v>2293.6</v>
      </c>
      <c r="H51" s="112">
        <v>413.6</v>
      </c>
      <c r="I51" s="107" t="s">
        <v>118</v>
      </c>
      <c r="J51" s="112">
        <f t="shared" si="0"/>
        <v>1880</v>
      </c>
      <c r="K51" s="210" t="s">
        <v>264</v>
      </c>
      <c r="L51" s="108">
        <v>2022</v>
      </c>
      <c r="M51" s="108">
        <v>7951</v>
      </c>
      <c r="N51" s="109" t="s">
        <v>265</v>
      </c>
      <c r="O51" s="111" t="s">
        <v>266</v>
      </c>
      <c r="P51" s="109" t="s">
        <v>267</v>
      </c>
      <c r="Q51" s="109" t="s">
        <v>267</v>
      </c>
      <c r="R51" s="108">
        <v>6</v>
      </c>
      <c r="S51" s="111" t="s">
        <v>172</v>
      </c>
      <c r="T51" s="108">
        <v>1010203</v>
      </c>
      <c r="U51" s="108">
        <v>140</v>
      </c>
      <c r="V51" s="108">
        <v>1076</v>
      </c>
      <c r="W51" s="108">
        <v>99</v>
      </c>
      <c r="X51" s="113">
        <v>2022</v>
      </c>
      <c r="Y51" s="113">
        <v>512</v>
      </c>
      <c r="Z51" s="113">
        <v>0</v>
      </c>
      <c r="AA51" s="114" t="s">
        <v>260</v>
      </c>
      <c r="AB51" s="108">
        <v>2911</v>
      </c>
      <c r="AC51" s="109" t="s">
        <v>260</v>
      </c>
      <c r="AD51" s="211" t="s">
        <v>260</v>
      </c>
      <c r="AE51" s="211" t="s">
        <v>260</v>
      </c>
      <c r="AF51" s="212">
        <f t="shared" si="1"/>
        <v>0</v>
      </c>
      <c r="AG51" s="213">
        <f t="shared" si="2"/>
        <v>1880</v>
      </c>
      <c r="AH51" s="214">
        <f t="shared" si="3"/>
        <v>0</v>
      </c>
      <c r="AI51" s="215" t="s">
        <v>127</v>
      </c>
    </row>
    <row r="52" spans="1:35" ht="15">
      <c r="A52" s="108">
        <v>2022</v>
      </c>
      <c r="B52" s="108">
        <v>758</v>
      </c>
      <c r="C52" s="109" t="s">
        <v>260</v>
      </c>
      <c r="D52" s="208" t="s">
        <v>268</v>
      </c>
      <c r="E52" s="109" t="s">
        <v>128</v>
      </c>
      <c r="F52" s="209" t="s">
        <v>263</v>
      </c>
      <c r="G52" s="112">
        <v>2293.6</v>
      </c>
      <c r="H52" s="112">
        <v>413.6</v>
      </c>
      <c r="I52" s="107" t="s">
        <v>118</v>
      </c>
      <c r="J52" s="112">
        <f t="shared" si="0"/>
        <v>1880</v>
      </c>
      <c r="K52" s="210" t="s">
        <v>264</v>
      </c>
      <c r="L52" s="108">
        <v>2022</v>
      </c>
      <c r="M52" s="108">
        <v>8697</v>
      </c>
      <c r="N52" s="109" t="s">
        <v>269</v>
      </c>
      <c r="O52" s="111" t="s">
        <v>266</v>
      </c>
      <c r="P52" s="109" t="s">
        <v>267</v>
      </c>
      <c r="Q52" s="109" t="s">
        <v>267</v>
      </c>
      <c r="R52" s="108">
        <v>6</v>
      </c>
      <c r="S52" s="111" t="s">
        <v>172</v>
      </c>
      <c r="T52" s="108">
        <v>1010203</v>
      </c>
      <c r="U52" s="108">
        <v>140</v>
      </c>
      <c r="V52" s="108">
        <v>1076</v>
      </c>
      <c r="W52" s="108">
        <v>99</v>
      </c>
      <c r="X52" s="113">
        <v>2022</v>
      </c>
      <c r="Y52" s="113">
        <v>512</v>
      </c>
      <c r="Z52" s="113">
        <v>0</v>
      </c>
      <c r="AA52" s="114" t="s">
        <v>260</v>
      </c>
      <c r="AB52" s="108">
        <v>2912</v>
      </c>
      <c r="AC52" s="109" t="s">
        <v>260</v>
      </c>
      <c r="AD52" s="211" t="s">
        <v>270</v>
      </c>
      <c r="AE52" s="211" t="s">
        <v>260</v>
      </c>
      <c r="AF52" s="212">
        <f t="shared" si="1"/>
        <v>-29</v>
      </c>
      <c r="AG52" s="213">
        <f t="shared" si="2"/>
        <v>1880</v>
      </c>
      <c r="AH52" s="214">
        <f t="shared" si="3"/>
        <v>-54520</v>
      </c>
      <c r="AI52" s="215" t="s">
        <v>127</v>
      </c>
    </row>
    <row r="53" spans="1:35" ht="15">
      <c r="A53" s="108">
        <v>2022</v>
      </c>
      <c r="B53" s="108">
        <v>759</v>
      </c>
      <c r="C53" s="109" t="s">
        <v>260</v>
      </c>
      <c r="D53" s="208" t="s">
        <v>271</v>
      </c>
      <c r="E53" s="109" t="s">
        <v>232</v>
      </c>
      <c r="F53" s="209" t="s">
        <v>272</v>
      </c>
      <c r="G53" s="112">
        <v>398.53</v>
      </c>
      <c r="H53" s="112">
        <v>71.87</v>
      </c>
      <c r="I53" s="107" t="s">
        <v>118</v>
      </c>
      <c r="J53" s="112">
        <f t="shared" si="0"/>
        <v>326.65999999999997</v>
      </c>
      <c r="K53" s="210" t="s">
        <v>273</v>
      </c>
      <c r="L53" s="108">
        <v>2022</v>
      </c>
      <c r="M53" s="108">
        <v>9811</v>
      </c>
      <c r="N53" s="109" t="s">
        <v>260</v>
      </c>
      <c r="O53" s="111" t="s">
        <v>274</v>
      </c>
      <c r="P53" s="109" t="s">
        <v>275</v>
      </c>
      <c r="Q53" s="109" t="s">
        <v>119</v>
      </c>
      <c r="R53" s="108">
        <v>6</v>
      </c>
      <c r="S53" s="111" t="s">
        <v>172</v>
      </c>
      <c r="T53" s="108">
        <v>1010203</v>
      </c>
      <c r="U53" s="108">
        <v>140</v>
      </c>
      <c r="V53" s="108">
        <v>1067</v>
      </c>
      <c r="W53" s="108">
        <v>99</v>
      </c>
      <c r="X53" s="113">
        <v>2022</v>
      </c>
      <c r="Y53" s="113">
        <v>478</v>
      </c>
      <c r="Z53" s="113">
        <v>0</v>
      </c>
      <c r="AA53" s="114" t="s">
        <v>260</v>
      </c>
      <c r="AB53" s="108">
        <v>2917</v>
      </c>
      <c r="AC53" s="109" t="s">
        <v>260</v>
      </c>
      <c r="AD53" s="211" t="s">
        <v>276</v>
      </c>
      <c r="AE53" s="211" t="s">
        <v>260</v>
      </c>
      <c r="AF53" s="212">
        <f t="shared" si="1"/>
        <v>-59</v>
      </c>
      <c r="AG53" s="213">
        <f t="shared" si="2"/>
        <v>326.65999999999997</v>
      </c>
      <c r="AH53" s="214">
        <f t="shared" si="3"/>
        <v>-19272.94</v>
      </c>
      <c r="AI53" s="215" t="s">
        <v>127</v>
      </c>
    </row>
    <row r="54" spans="1:35" ht="15">
      <c r="A54" s="108">
        <v>2022</v>
      </c>
      <c r="B54" s="108">
        <v>760</v>
      </c>
      <c r="C54" s="109" t="s">
        <v>260</v>
      </c>
      <c r="D54" s="208" t="s">
        <v>277</v>
      </c>
      <c r="E54" s="109" t="s">
        <v>177</v>
      </c>
      <c r="F54" s="209" t="s">
        <v>263</v>
      </c>
      <c r="G54" s="112">
        <v>2293.6</v>
      </c>
      <c r="H54" s="112">
        <v>413.6</v>
      </c>
      <c r="I54" s="107" t="s">
        <v>118</v>
      </c>
      <c r="J54" s="112">
        <f t="shared" si="0"/>
        <v>1880</v>
      </c>
      <c r="K54" s="210" t="s">
        <v>264</v>
      </c>
      <c r="L54" s="108">
        <v>2022</v>
      </c>
      <c r="M54" s="108">
        <v>9840</v>
      </c>
      <c r="N54" s="109" t="s">
        <v>260</v>
      </c>
      <c r="O54" s="111" t="s">
        <v>266</v>
      </c>
      <c r="P54" s="109" t="s">
        <v>267</v>
      </c>
      <c r="Q54" s="109" t="s">
        <v>267</v>
      </c>
      <c r="R54" s="108">
        <v>6</v>
      </c>
      <c r="S54" s="111" t="s">
        <v>172</v>
      </c>
      <c r="T54" s="108">
        <v>1010203</v>
      </c>
      <c r="U54" s="108">
        <v>140</v>
      </c>
      <c r="V54" s="108">
        <v>1076</v>
      </c>
      <c r="W54" s="108">
        <v>99</v>
      </c>
      <c r="X54" s="113">
        <v>2022</v>
      </c>
      <c r="Y54" s="113">
        <v>512</v>
      </c>
      <c r="Z54" s="113">
        <v>0</v>
      </c>
      <c r="AA54" s="114" t="s">
        <v>260</v>
      </c>
      <c r="AB54" s="108">
        <v>2918</v>
      </c>
      <c r="AC54" s="109" t="s">
        <v>260</v>
      </c>
      <c r="AD54" s="211" t="s">
        <v>278</v>
      </c>
      <c r="AE54" s="211" t="s">
        <v>260</v>
      </c>
      <c r="AF54" s="212">
        <f t="shared" si="1"/>
        <v>-60</v>
      </c>
      <c r="AG54" s="213">
        <f t="shared" si="2"/>
        <v>1880</v>
      </c>
      <c r="AH54" s="214">
        <f t="shared" si="3"/>
        <v>-112800</v>
      </c>
      <c r="AI54" s="215" t="s">
        <v>127</v>
      </c>
    </row>
    <row r="55" spans="1:35" ht="15">
      <c r="A55" s="108">
        <v>2022</v>
      </c>
      <c r="B55" s="108">
        <v>761</v>
      </c>
      <c r="C55" s="109" t="s">
        <v>260</v>
      </c>
      <c r="D55" s="208" t="s">
        <v>279</v>
      </c>
      <c r="E55" s="109" t="s">
        <v>177</v>
      </c>
      <c r="F55" s="209" t="s">
        <v>280</v>
      </c>
      <c r="G55" s="112">
        <v>1342</v>
      </c>
      <c r="H55" s="112">
        <v>242</v>
      </c>
      <c r="I55" s="107" t="s">
        <v>118</v>
      </c>
      <c r="J55" s="112">
        <f t="shared" si="0"/>
        <v>1100</v>
      </c>
      <c r="K55" s="210" t="s">
        <v>281</v>
      </c>
      <c r="L55" s="108">
        <v>2022</v>
      </c>
      <c r="M55" s="108">
        <v>9812</v>
      </c>
      <c r="N55" s="109" t="s">
        <v>260</v>
      </c>
      <c r="O55" s="111" t="s">
        <v>282</v>
      </c>
      <c r="P55" s="109" t="s">
        <v>283</v>
      </c>
      <c r="Q55" s="109" t="s">
        <v>284</v>
      </c>
      <c r="R55" s="108">
        <v>6</v>
      </c>
      <c r="S55" s="111" t="s">
        <v>172</v>
      </c>
      <c r="T55" s="108">
        <v>1010203</v>
      </c>
      <c r="U55" s="108">
        <v>140</v>
      </c>
      <c r="V55" s="108">
        <v>1045</v>
      </c>
      <c r="W55" s="108">
        <v>99</v>
      </c>
      <c r="X55" s="113">
        <v>2022</v>
      </c>
      <c r="Y55" s="113">
        <v>519</v>
      </c>
      <c r="Z55" s="113">
        <v>0</v>
      </c>
      <c r="AA55" s="114" t="s">
        <v>260</v>
      </c>
      <c r="AB55" s="108">
        <v>2921</v>
      </c>
      <c r="AC55" s="109" t="s">
        <v>260</v>
      </c>
      <c r="AD55" s="211" t="s">
        <v>276</v>
      </c>
      <c r="AE55" s="211" t="s">
        <v>260</v>
      </c>
      <c r="AF55" s="212">
        <f t="shared" si="1"/>
        <v>-59</v>
      </c>
      <c r="AG55" s="213">
        <f t="shared" si="2"/>
        <v>1100</v>
      </c>
      <c r="AH55" s="214">
        <f t="shared" si="3"/>
        <v>-64900</v>
      </c>
      <c r="AI55" s="215" t="s">
        <v>127</v>
      </c>
    </row>
    <row r="56" spans="1:35" ht="15">
      <c r="A56" s="108">
        <v>2022</v>
      </c>
      <c r="B56" s="108">
        <v>762</v>
      </c>
      <c r="C56" s="109" t="s">
        <v>260</v>
      </c>
      <c r="D56" s="208" t="s">
        <v>285</v>
      </c>
      <c r="E56" s="109" t="s">
        <v>163</v>
      </c>
      <c r="F56" s="209" t="s">
        <v>286</v>
      </c>
      <c r="G56" s="112">
        <v>163.97</v>
      </c>
      <c r="H56" s="112">
        <v>0</v>
      </c>
      <c r="I56" s="107" t="s">
        <v>118</v>
      </c>
      <c r="J56" s="112">
        <f t="shared" si="0"/>
        <v>163.97</v>
      </c>
      <c r="K56" s="210" t="s">
        <v>287</v>
      </c>
      <c r="L56" s="108">
        <v>2022</v>
      </c>
      <c r="M56" s="108">
        <v>9775</v>
      </c>
      <c r="N56" s="109" t="s">
        <v>254</v>
      </c>
      <c r="O56" s="111" t="s">
        <v>288</v>
      </c>
      <c r="P56" s="109" t="s">
        <v>289</v>
      </c>
      <c r="Q56" s="109" t="s">
        <v>290</v>
      </c>
      <c r="R56" s="108">
        <v>1</v>
      </c>
      <c r="S56" s="111" t="s">
        <v>181</v>
      </c>
      <c r="T56" s="108">
        <v>2050105</v>
      </c>
      <c r="U56" s="108">
        <v>7570</v>
      </c>
      <c r="V56" s="108">
        <v>3171</v>
      </c>
      <c r="W56" s="108">
        <v>100</v>
      </c>
      <c r="X56" s="113">
        <v>2022</v>
      </c>
      <c r="Y56" s="113">
        <v>487</v>
      </c>
      <c r="Z56" s="113">
        <v>0</v>
      </c>
      <c r="AA56" s="114" t="s">
        <v>260</v>
      </c>
      <c r="AB56" s="108">
        <v>2922</v>
      </c>
      <c r="AC56" s="109" t="s">
        <v>260</v>
      </c>
      <c r="AD56" s="211" t="s">
        <v>291</v>
      </c>
      <c r="AE56" s="211" t="s">
        <v>260</v>
      </c>
      <c r="AF56" s="212">
        <f t="shared" si="1"/>
        <v>-57</v>
      </c>
      <c r="AG56" s="213">
        <f t="shared" si="2"/>
        <v>163.97</v>
      </c>
      <c r="AH56" s="214">
        <f t="shared" si="3"/>
        <v>-9346.289999999999</v>
      </c>
      <c r="AI56" s="215" t="s">
        <v>127</v>
      </c>
    </row>
    <row r="57" spans="1:35" ht="15">
      <c r="A57" s="108">
        <v>2022</v>
      </c>
      <c r="B57" s="108">
        <v>762</v>
      </c>
      <c r="C57" s="109" t="s">
        <v>260</v>
      </c>
      <c r="D57" s="208" t="s">
        <v>285</v>
      </c>
      <c r="E57" s="109" t="s">
        <v>163</v>
      </c>
      <c r="F57" s="209" t="s">
        <v>286</v>
      </c>
      <c r="G57" s="112">
        <v>1036.03</v>
      </c>
      <c r="H57" s="112">
        <v>0</v>
      </c>
      <c r="I57" s="107" t="s">
        <v>118</v>
      </c>
      <c r="J57" s="112">
        <f t="shared" si="0"/>
        <v>1036.03</v>
      </c>
      <c r="K57" s="210" t="s">
        <v>287</v>
      </c>
      <c r="L57" s="108">
        <v>2022</v>
      </c>
      <c r="M57" s="108">
        <v>9775</v>
      </c>
      <c r="N57" s="109" t="s">
        <v>254</v>
      </c>
      <c r="O57" s="111" t="s">
        <v>288</v>
      </c>
      <c r="P57" s="109" t="s">
        <v>289</v>
      </c>
      <c r="Q57" s="109" t="s">
        <v>290</v>
      </c>
      <c r="R57" s="108">
        <v>1</v>
      </c>
      <c r="S57" s="111" t="s">
        <v>181</v>
      </c>
      <c r="T57" s="108">
        <v>2050105</v>
      </c>
      <c r="U57" s="108">
        <v>7570</v>
      </c>
      <c r="V57" s="108">
        <v>3171</v>
      </c>
      <c r="W57" s="108">
        <v>99</v>
      </c>
      <c r="X57" s="113">
        <v>2022</v>
      </c>
      <c r="Y57" s="113">
        <v>486</v>
      </c>
      <c r="Z57" s="113">
        <v>0</v>
      </c>
      <c r="AA57" s="114" t="s">
        <v>260</v>
      </c>
      <c r="AB57" s="108">
        <v>2923</v>
      </c>
      <c r="AC57" s="109" t="s">
        <v>260</v>
      </c>
      <c r="AD57" s="211" t="s">
        <v>291</v>
      </c>
      <c r="AE57" s="211" t="s">
        <v>260</v>
      </c>
      <c r="AF57" s="212">
        <f t="shared" si="1"/>
        <v>-57</v>
      </c>
      <c r="AG57" s="213">
        <f t="shared" si="2"/>
        <v>1036.03</v>
      </c>
      <c r="AH57" s="214">
        <f t="shared" si="3"/>
        <v>-59053.71</v>
      </c>
      <c r="AI57" s="215" t="s">
        <v>127</v>
      </c>
    </row>
    <row r="58" spans="1:35" ht="15">
      <c r="A58" s="108">
        <v>2022</v>
      </c>
      <c r="B58" s="108">
        <v>763</v>
      </c>
      <c r="C58" s="109" t="s">
        <v>292</v>
      </c>
      <c r="D58" s="208" t="s">
        <v>293</v>
      </c>
      <c r="E58" s="109" t="s">
        <v>177</v>
      </c>
      <c r="F58" s="209" t="s">
        <v>294</v>
      </c>
      <c r="G58" s="112">
        <v>173.24</v>
      </c>
      <c r="H58" s="112">
        <v>31.24</v>
      </c>
      <c r="I58" s="107" t="s">
        <v>118</v>
      </c>
      <c r="J58" s="112">
        <f t="shared" si="0"/>
        <v>142</v>
      </c>
      <c r="K58" s="210" t="s">
        <v>295</v>
      </c>
      <c r="L58" s="108">
        <v>2022</v>
      </c>
      <c r="M58" s="108">
        <v>9879</v>
      </c>
      <c r="N58" s="109" t="s">
        <v>292</v>
      </c>
      <c r="O58" s="111" t="s">
        <v>170</v>
      </c>
      <c r="P58" s="109" t="s">
        <v>171</v>
      </c>
      <c r="Q58" s="109" t="s">
        <v>171</v>
      </c>
      <c r="R58" s="108">
        <v>6</v>
      </c>
      <c r="S58" s="111" t="s">
        <v>172</v>
      </c>
      <c r="T58" s="108">
        <v>1010202</v>
      </c>
      <c r="U58" s="108">
        <v>130</v>
      </c>
      <c r="V58" s="108">
        <v>1040</v>
      </c>
      <c r="W58" s="108">
        <v>99</v>
      </c>
      <c r="X58" s="113">
        <v>2022</v>
      </c>
      <c r="Y58" s="113">
        <v>87</v>
      </c>
      <c r="Z58" s="113">
        <v>0</v>
      </c>
      <c r="AA58" s="114" t="s">
        <v>292</v>
      </c>
      <c r="AB58" s="108">
        <v>2925</v>
      </c>
      <c r="AC58" s="109" t="s">
        <v>292</v>
      </c>
      <c r="AD58" s="211" t="s">
        <v>278</v>
      </c>
      <c r="AE58" s="211" t="s">
        <v>292</v>
      </c>
      <c r="AF58" s="212">
        <f t="shared" si="1"/>
        <v>-59</v>
      </c>
      <c r="AG58" s="213">
        <f t="shared" si="2"/>
        <v>142</v>
      </c>
      <c r="AH58" s="214">
        <f t="shared" si="3"/>
        <v>-8378</v>
      </c>
      <c r="AI58" s="215" t="s">
        <v>127</v>
      </c>
    </row>
    <row r="59" spans="1:35" ht="15">
      <c r="A59" s="108">
        <v>2022</v>
      </c>
      <c r="B59" s="108">
        <v>764</v>
      </c>
      <c r="C59" s="109" t="s">
        <v>292</v>
      </c>
      <c r="D59" s="208" t="s">
        <v>296</v>
      </c>
      <c r="E59" s="109" t="s">
        <v>173</v>
      </c>
      <c r="F59" s="209" t="s">
        <v>297</v>
      </c>
      <c r="G59" s="112">
        <v>2196</v>
      </c>
      <c r="H59" s="112">
        <v>396</v>
      </c>
      <c r="I59" s="107" t="s">
        <v>118</v>
      </c>
      <c r="J59" s="112">
        <f t="shared" si="0"/>
        <v>1800</v>
      </c>
      <c r="K59" s="210" t="s">
        <v>298</v>
      </c>
      <c r="L59" s="108">
        <v>2022</v>
      </c>
      <c r="M59" s="108">
        <v>9627</v>
      </c>
      <c r="N59" s="109" t="s">
        <v>163</v>
      </c>
      <c r="O59" s="111" t="s">
        <v>299</v>
      </c>
      <c r="P59" s="109" t="s">
        <v>300</v>
      </c>
      <c r="Q59" s="109" t="s">
        <v>300</v>
      </c>
      <c r="R59" s="108">
        <v>5</v>
      </c>
      <c r="S59" s="111" t="s">
        <v>301</v>
      </c>
      <c r="T59" s="108">
        <v>1010303</v>
      </c>
      <c r="U59" s="108">
        <v>250</v>
      </c>
      <c r="V59" s="108">
        <v>1054</v>
      </c>
      <c r="W59" s="108">
        <v>99</v>
      </c>
      <c r="X59" s="113">
        <v>2022</v>
      </c>
      <c r="Y59" s="113">
        <v>597</v>
      </c>
      <c r="Z59" s="113">
        <v>0</v>
      </c>
      <c r="AA59" s="114" t="s">
        <v>292</v>
      </c>
      <c r="AB59" s="108">
        <v>2927</v>
      </c>
      <c r="AC59" s="109" t="s">
        <v>292</v>
      </c>
      <c r="AD59" s="211" t="s">
        <v>302</v>
      </c>
      <c r="AE59" s="211" t="s">
        <v>292</v>
      </c>
      <c r="AF59" s="212">
        <f t="shared" si="1"/>
        <v>-52</v>
      </c>
      <c r="AG59" s="213">
        <f t="shared" si="2"/>
        <v>1800</v>
      </c>
      <c r="AH59" s="214">
        <f t="shared" si="3"/>
        <v>-93600</v>
      </c>
      <c r="AI59" s="215" t="s">
        <v>127</v>
      </c>
    </row>
    <row r="60" spans="1:35" ht="15">
      <c r="A60" s="108">
        <v>2022</v>
      </c>
      <c r="B60" s="108">
        <v>765</v>
      </c>
      <c r="C60" s="109" t="s">
        <v>303</v>
      </c>
      <c r="D60" s="208" t="s">
        <v>304</v>
      </c>
      <c r="E60" s="109" t="s">
        <v>260</v>
      </c>
      <c r="F60" s="209" t="s">
        <v>305</v>
      </c>
      <c r="G60" s="112">
        <v>4622</v>
      </c>
      <c r="H60" s="112">
        <v>0</v>
      </c>
      <c r="I60" s="107" t="s">
        <v>127</v>
      </c>
      <c r="J60" s="112">
        <f t="shared" si="0"/>
        <v>4622</v>
      </c>
      <c r="K60" s="210" t="s">
        <v>306</v>
      </c>
      <c r="L60" s="108">
        <v>2022</v>
      </c>
      <c r="M60" s="108">
        <v>9839</v>
      </c>
      <c r="N60" s="109" t="s">
        <v>260</v>
      </c>
      <c r="O60" s="111" t="s">
        <v>307</v>
      </c>
      <c r="P60" s="109" t="s">
        <v>308</v>
      </c>
      <c r="Q60" s="109" t="s">
        <v>309</v>
      </c>
      <c r="R60" s="108">
        <v>6</v>
      </c>
      <c r="S60" s="111" t="s">
        <v>172</v>
      </c>
      <c r="T60" s="108">
        <v>1090302</v>
      </c>
      <c r="U60" s="108">
        <v>3320</v>
      </c>
      <c r="V60" s="108">
        <v>2020</v>
      </c>
      <c r="W60" s="108">
        <v>99</v>
      </c>
      <c r="X60" s="113">
        <v>2022</v>
      </c>
      <c r="Y60" s="113">
        <v>516</v>
      </c>
      <c r="Z60" s="113">
        <v>0</v>
      </c>
      <c r="AA60" s="114" t="s">
        <v>292</v>
      </c>
      <c r="AB60" s="108">
        <v>2964</v>
      </c>
      <c r="AC60" s="109" t="s">
        <v>303</v>
      </c>
      <c r="AD60" s="211" t="s">
        <v>278</v>
      </c>
      <c r="AE60" s="211" t="s">
        <v>303</v>
      </c>
      <c r="AF60" s="212">
        <f t="shared" si="1"/>
        <v>-56</v>
      </c>
      <c r="AG60" s="213">
        <f t="shared" si="2"/>
        <v>4622</v>
      </c>
      <c r="AH60" s="214">
        <f t="shared" si="3"/>
        <v>-258832</v>
      </c>
      <c r="AI60" s="215" t="s">
        <v>127</v>
      </c>
    </row>
    <row r="61" spans="1:35" ht="15">
      <c r="A61" s="108">
        <v>2022</v>
      </c>
      <c r="B61" s="108">
        <v>766</v>
      </c>
      <c r="C61" s="109" t="s">
        <v>124</v>
      </c>
      <c r="D61" s="208" t="s">
        <v>310</v>
      </c>
      <c r="E61" s="109" t="s">
        <v>239</v>
      </c>
      <c r="F61" s="209" t="s">
        <v>311</v>
      </c>
      <c r="G61" s="112">
        <v>5641.74</v>
      </c>
      <c r="H61" s="112">
        <v>268.65</v>
      </c>
      <c r="I61" s="107" t="s">
        <v>118</v>
      </c>
      <c r="J61" s="112">
        <f t="shared" si="0"/>
        <v>5373.09</v>
      </c>
      <c r="K61" s="210" t="s">
        <v>257</v>
      </c>
      <c r="L61" s="108">
        <v>2022</v>
      </c>
      <c r="M61" s="108">
        <v>9776</v>
      </c>
      <c r="N61" s="109" t="s">
        <v>254</v>
      </c>
      <c r="O61" s="111" t="s">
        <v>258</v>
      </c>
      <c r="P61" s="109" t="s">
        <v>259</v>
      </c>
      <c r="Q61" s="109" t="s">
        <v>259</v>
      </c>
      <c r="R61" s="108">
        <v>10</v>
      </c>
      <c r="S61" s="111" t="s">
        <v>246</v>
      </c>
      <c r="T61" s="108">
        <v>1100403</v>
      </c>
      <c r="U61" s="108">
        <v>4100</v>
      </c>
      <c r="V61" s="108">
        <v>1895</v>
      </c>
      <c r="W61" s="108">
        <v>10</v>
      </c>
      <c r="X61" s="113">
        <v>2022</v>
      </c>
      <c r="Y61" s="113">
        <v>381</v>
      </c>
      <c r="Z61" s="113">
        <v>0</v>
      </c>
      <c r="AA61" s="114" t="s">
        <v>124</v>
      </c>
      <c r="AB61" s="108">
        <v>2971</v>
      </c>
      <c r="AC61" s="109" t="s">
        <v>124</v>
      </c>
      <c r="AD61" s="211" t="s">
        <v>291</v>
      </c>
      <c r="AE61" s="211" t="s">
        <v>124</v>
      </c>
      <c r="AF61" s="212">
        <f t="shared" si="1"/>
        <v>-49</v>
      </c>
      <c r="AG61" s="213">
        <f t="shared" si="2"/>
        <v>5373.09</v>
      </c>
      <c r="AH61" s="214">
        <f t="shared" si="3"/>
        <v>-263281.41000000003</v>
      </c>
      <c r="AI61" s="215" t="s">
        <v>127</v>
      </c>
    </row>
    <row r="62" spans="1:35" ht="15">
      <c r="A62" s="108">
        <v>2022</v>
      </c>
      <c r="B62" s="108">
        <v>767</v>
      </c>
      <c r="C62" s="109" t="s">
        <v>124</v>
      </c>
      <c r="D62" s="208" t="s">
        <v>312</v>
      </c>
      <c r="E62" s="109" t="s">
        <v>260</v>
      </c>
      <c r="F62" s="209" t="s">
        <v>313</v>
      </c>
      <c r="G62" s="112">
        <v>-19.56</v>
      </c>
      <c r="H62" s="112">
        <v>-0.93</v>
      </c>
      <c r="I62" s="107" t="s">
        <v>118</v>
      </c>
      <c r="J62" s="112">
        <f t="shared" si="0"/>
        <v>-18.63</v>
      </c>
      <c r="K62" s="210" t="s">
        <v>257</v>
      </c>
      <c r="L62" s="108">
        <v>2022</v>
      </c>
      <c r="M62" s="108">
        <v>9880</v>
      </c>
      <c r="N62" s="109" t="s">
        <v>292</v>
      </c>
      <c r="O62" s="111" t="s">
        <v>258</v>
      </c>
      <c r="P62" s="109" t="s">
        <v>259</v>
      </c>
      <c r="Q62" s="109" t="s">
        <v>259</v>
      </c>
      <c r="R62" s="108">
        <v>10</v>
      </c>
      <c r="S62" s="111" t="s">
        <v>246</v>
      </c>
      <c r="T62" s="108">
        <v>1100403</v>
      </c>
      <c r="U62" s="108">
        <v>4100</v>
      </c>
      <c r="V62" s="108">
        <v>1895</v>
      </c>
      <c r="W62" s="108">
        <v>10</v>
      </c>
      <c r="X62" s="113">
        <v>2022</v>
      </c>
      <c r="Y62" s="113">
        <v>381</v>
      </c>
      <c r="Z62" s="113">
        <v>0</v>
      </c>
      <c r="AA62" s="114" t="s">
        <v>124</v>
      </c>
      <c r="AB62" s="108">
        <v>2971</v>
      </c>
      <c r="AC62" s="109" t="s">
        <v>124</v>
      </c>
      <c r="AD62" s="211" t="s">
        <v>278</v>
      </c>
      <c r="AE62" s="211" t="s">
        <v>124</v>
      </c>
      <c r="AF62" s="212">
        <f t="shared" si="1"/>
        <v>-52</v>
      </c>
      <c r="AG62" s="213">
        <f t="shared" si="2"/>
        <v>-18.63</v>
      </c>
      <c r="AH62" s="214">
        <f t="shared" si="3"/>
        <v>968.76</v>
      </c>
      <c r="AI62" s="215" t="s">
        <v>127</v>
      </c>
    </row>
    <row r="63" spans="1:35" ht="15">
      <c r="A63" s="108">
        <v>2022</v>
      </c>
      <c r="B63" s="108">
        <v>772</v>
      </c>
      <c r="C63" s="109" t="s">
        <v>314</v>
      </c>
      <c r="D63" s="208" t="s">
        <v>315</v>
      </c>
      <c r="E63" s="109" t="s">
        <v>260</v>
      </c>
      <c r="F63" s="209" t="s">
        <v>316</v>
      </c>
      <c r="G63" s="112">
        <v>122</v>
      </c>
      <c r="H63" s="112">
        <v>0</v>
      </c>
      <c r="I63" s="107" t="s">
        <v>127</v>
      </c>
      <c r="J63" s="112">
        <f t="shared" si="0"/>
        <v>122</v>
      </c>
      <c r="K63" s="210" t="s">
        <v>119</v>
      </c>
      <c r="L63" s="108">
        <v>2022</v>
      </c>
      <c r="M63" s="108">
        <v>9952</v>
      </c>
      <c r="N63" s="109" t="s">
        <v>317</v>
      </c>
      <c r="O63" s="111" t="s">
        <v>318</v>
      </c>
      <c r="P63" s="109" t="s">
        <v>319</v>
      </c>
      <c r="Q63" s="109" t="s">
        <v>319</v>
      </c>
      <c r="R63" s="108">
        <v>6</v>
      </c>
      <c r="S63" s="111" t="s">
        <v>172</v>
      </c>
      <c r="T63" s="108">
        <v>1090303</v>
      </c>
      <c r="U63" s="108">
        <v>3330</v>
      </c>
      <c r="V63" s="108">
        <v>2022</v>
      </c>
      <c r="W63" s="108">
        <v>99</v>
      </c>
      <c r="X63" s="113">
        <v>2021</v>
      </c>
      <c r="Y63" s="113">
        <v>255</v>
      </c>
      <c r="Z63" s="113">
        <v>0</v>
      </c>
      <c r="AA63" s="114" t="s">
        <v>314</v>
      </c>
      <c r="AB63" s="108">
        <v>3091</v>
      </c>
      <c r="AC63" s="109" t="s">
        <v>314</v>
      </c>
      <c r="AD63" s="211" t="s">
        <v>320</v>
      </c>
      <c r="AE63" s="211" t="s">
        <v>314</v>
      </c>
      <c r="AF63" s="212">
        <f t="shared" si="1"/>
        <v>-50</v>
      </c>
      <c r="AG63" s="213">
        <f t="shared" si="2"/>
        <v>122</v>
      </c>
      <c r="AH63" s="214">
        <f t="shared" si="3"/>
        <v>-6100</v>
      </c>
      <c r="AI63" s="215" t="s">
        <v>127</v>
      </c>
    </row>
    <row r="64" spans="1:35" ht="120">
      <c r="A64" s="108">
        <v>2022</v>
      </c>
      <c r="B64" s="108">
        <v>773</v>
      </c>
      <c r="C64" s="109" t="s">
        <v>314</v>
      </c>
      <c r="D64" s="208" t="s">
        <v>321</v>
      </c>
      <c r="E64" s="109" t="s">
        <v>156</v>
      </c>
      <c r="F64" s="216" t="s">
        <v>322</v>
      </c>
      <c r="G64" s="112">
        <v>2505.49</v>
      </c>
      <c r="H64" s="112">
        <v>451.81</v>
      </c>
      <c r="I64" s="107" t="s">
        <v>118</v>
      </c>
      <c r="J64" s="112">
        <f t="shared" si="0"/>
        <v>2053.68</v>
      </c>
      <c r="K64" s="210" t="s">
        <v>323</v>
      </c>
      <c r="L64" s="108">
        <v>2022</v>
      </c>
      <c r="M64" s="108">
        <v>9592</v>
      </c>
      <c r="N64" s="109" t="s">
        <v>173</v>
      </c>
      <c r="O64" s="111" t="s">
        <v>324</v>
      </c>
      <c r="P64" s="109" t="s">
        <v>325</v>
      </c>
      <c r="Q64" s="109" t="s">
        <v>325</v>
      </c>
      <c r="R64" s="108">
        <v>4</v>
      </c>
      <c r="S64" s="111" t="s">
        <v>123</v>
      </c>
      <c r="T64" s="108">
        <v>2060201</v>
      </c>
      <c r="U64" s="108">
        <v>7830</v>
      </c>
      <c r="V64" s="108">
        <v>3405</v>
      </c>
      <c r="W64" s="108">
        <v>20</v>
      </c>
      <c r="X64" s="113">
        <v>2022</v>
      </c>
      <c r="Y64" s="113">
        <v>473</v>
      </c>
      <c r="Z64" s="113">
        <v>0</v>
      </c>
      <c r="AA64" s="114" t="s">
        <v>239</v>
      </c>
      <c r="AB64" s="108">
        <v>3094</v>
      </c>
      <c r="AC64" s="109" t="s">
        <v>314</v>
      </c>
      <c r="AD64" s="211" t="s">
        <v>182</v>
      </c>
      <c r="AE64" s="211" t="s">
        <v>314</v>
      </c>
      <c r="AF64" s="212">
        <f t="shared" si="1"/>
        <v>-39</v>
      </c>
      <c r="AG64" s="213">
        <f t="shared" si="2"/>
        <v>2053.68</v>
      </c>
      <c r="AH64" s="214">
        <f t="shared" si="3"/>
        <v>-80093.51999999999</v>
      </c>
      <c r="AI64" s="215" t="s">
        <v>127</v>
      </c>
    </row>
    <row r="65" spans="1:35" ht="84">
      <c r="A65" s="108">
        <v>2022</v>
      </c>
      <c r="B65" s="108">
        <v>774</v>
      </c>
      <c r="C65" s="109" t="s">
        <v>314</v>
      </c>
      <c r="D65" s="208" t="s">
        <v>326</v>
      </c>
      <c r="E65" s="109" t="s">
        <v>177</v>
      </c>
      <c r="F65" s="216" t="s">
        <v>327</v>
      </c>
      <c r="G65" s="112">
        <v>24598.08</v>
      </c>
      <c r="H65" s="112">
        <v>2236.19</v>
      </c>
      <c r="I65" s="107" t="s">
        <v>118</v>
      </c>
      <c r="J65" s="112">
        <f t="shared" si="0"/>
        <v>22361.890000000003</v>
      </c>
      <c r="K65" s="210" t="s">
        <v>328</v>
      </c>
      <c r="L65" s="108">
        <v>2022</v>
      </c>
      <c r="M65" s="108">
        <v>9571</v>
      </c>
      <c r="N65" s="109" t="s">
        <v>173</v>
      </c>
      <c r="O65" s="111" t="s">
        <v>329</v>
      </c>
      <c r="P65" s="109" t="s">
        <v>330</v>
      </c>
      <c r="Q65" s="109" t="s">
        <v>119</v>
      </c>
      <c r="R65" s="108">
        <v>4</v>
      </c>
      <c r="S65" s="111" t="s">
        <v>123</v>
      </c>
      <c r="T65" s="108">
        <v>1090503</v>
      </c>
      <c r="U65" s="108">
        <v>3550</v>
      </c>
      <c r="V65" s="108">
        <v>1736</v>
      </c>
      <c r="W65" s="108">
        <v>99</v>
      </c>
      <c r="X65" s="113">
        <v>2022</v>
      </c>
      <c r="Y65" s="113">
        <v>153</v>
      </c>
      <c r="Z65" s="113">
        <v>0</v>
      </c>
      <c r="AA65" s="114" t="s">
        <v>124</v>
      </c>
      <c r="AB65" s="108">
        <v>3096</v>
      </c>
      <c r="AC65" s="109" t="s">
        <v>314</v>
      </c>
      <c r="AD65" s="211" t="s">
        <v>331</v>
      </c>
      <c r="AE65" s="211" t="s">
        <v>314</v>
      </c>
      <c r="AF65" s="212">
        <f t="shared" si="1"/>
        <v>-40</v>
      </c>
      <c r="AG65" s="213">
        <f t="shared" si="2"/>
        <v>22361.890000000003</v>
      </c>
      <c r="AH65" s="214">
        <f t="shared" si="3"/>
        <v>-894475.6000000001</v>
      </c>
      <c r="AI65" s="215" t="s">
        <v>127</v>
      </c>
    </row>
    <row r="66" spans="1:35" ht="156">
      <c r="A66" s="108">
        <v>2022</v>
      </c>
      <c r="B66" s="108">
        <v>775</v>
      </c>
      <c r="C66" s="109" t="s">
        <v>332</v>
      </c>
      <c r="D66" s="208" t="s">
        <v>333</v>
      </c>
      <c r="E66" s="109" t="s">
        <v>163</v>
      </c>
      <c r="F66" s="216" t="s">
        <v>334</v>
      </c>
      <c r="G66" s="112">
        <v>465</v>
      </c>
      <c r="H66" s="112">
        <v>83.85</v>
      </c>
      <c r="I66" s="107" t="s">
        <v>118</v>
      </c>
      <c r="J66" s="112">
        <f t="shared" si="0"/>
        <v>381.15</v>
      </c>
      <c r="K66" s="210" t="s">
        <v>335</v>
      </c>
      <c r="L66" s="108">
        <v>2022</v>
      </c>
      <c r="M66" s="108">
        <v>9777</v>
      </c>
      <c r="N66" s="109" t="s">
        <v>254</v>
      </c>
      <c r="O66" s="111" t="s">
        <v>336</v>
      </c>
      <c r="P66" s="109" t="s">
        <v>337</v>
      </c>
      <c r="Q66" s="109" t="s">
        <v>337</v>
      </c>
      <c r="R66" s="108">
        <v>4</v>
      </c>
      <c r="S66" s="111" t="s">
        <v>123</v>
      </c>
      <c r="T66" s="108">
        <v>1010603</v>
      </c>
      <c r="U66" s="108">
        <v>580</v>
      </c>
      <c r="V66" s="108">
        <v>1090</v>
      </c>
      <c r="W66" s="108">
        <v>99</v>
      </c>
      <c r="X66" s="113">
        <v>2021</v>
      </c>
      <c r="Y66" s="113">
        <v>953</v>
      </c>
      <c r="Z66" s="113">
        <v>0</v>
      </c>
      <c r="AA66" s="114" t="s">
        <v>124</v>
      </c>
      <c r="AB66" s="108">
        <v>3110</v>
      </c>
      <c r="AC66" s="109" t="s">
        <v>332</v>
      </c>
      <c r="AD66" s="211" t="s">
        <v>291</v>
      </c>
      <c r="AE66" s="211" t="s">
        <v>332</v>
      </c>
      <c r="AF66" s="212">
        <f t="shared" si="1"/>
        <v>-43</v>
      </c>
      <c r="AG66" s="213">
        <f t="shared" si="2"/>
        <v>381.15</v>
      </c>
      <c r="AH66" s="214">
        <f t="shared" si="3"/>
        <v>-16389.45</v>
      </c>
      <c r="AI66" s="215" t="s">
        <v>127</v>
      </c>
    </row>
    <row r="67" spans="1:35" ht="144">
      <c r="A67" s="108">
        <v>2022</v>
      </c>
      <c r="B67" s="108">
        <v>776</v>
      </c>
      <c r="C67" s="109" t="s">
        <v>332</v>
      </c>
      <c r="D67" s="208" t="s">
        <v>338</v>
      </c>
      <c r="E67" s="109" t="s">
        <v>163</v>
      </c>
      <c r="F67" s="216" t="s">
        <v>339</v>
      </c>
      <c r="G67" s="112">
        <v>16688.72</v>
      </c>
      <c r="H67" s="112">
        <v>1517.16</v>
      </c>
      <c r="I67" s="107" t="s">
        <v>118</v>
      </c>
      <c r="J67" s="112">
        <f t="shared" si="0"/>
        <v>15171.560000000001</v>
      </c>
      <c r="K67" s="210" t="s">
        <v>340</v>
      </c>
      <c r="L67" s="108">
        <v>2022</v>
      </c>
      <c r="M67" s="108">
        <v>9774</v>
      </c>
      <c r="N67" s="109" t="s">
        <v>254</v>
      </c>
      <c r="O67" s="111" t="s">
        <v>341</v>
      </c>
      <c r="P67" s="109" t="s">
        <v>342</v>
      </c>
      <c r="Q67" s="109" t="s">
        <v>343</v>
      </c>
      <c r="R67" s="108">
        <v>4</v>
      </c>
      <c r="S67" s="111" t="s">
        <v>123</v>
      </c>
      <c r="T67" s="108">
        <v>1090503</v>
      </c>
      <c r="U67" s="108">
        <v>3550</v>
      </c>
      <c r="V67" s="108">
        <v>1740</v>
      </c>
      <c r="W67" s="108">
        <v>99</v>
      </c>
      <c r="X67" s="113">
        <v>2022</v>
      </c>
      <c r="Y67" s="113">
        <v>162</v>
      </c>
      <c r="Z67" s="113">
        <v>0</v>
      </c>
      <c r="AA67" s="114" t="s">
        <v>124</v>
      </c>
      <c r="AB67" s="108">
        <v>3112</v>
      </c>
      <c r="AC67" s="109" t="s">
        <v>332</v>
      </c>
      <c r="AD67" s="211" t="s">
        <v>344</v>
      </c>
      <c r="AE67" s="211" t="s">
        <v>332</v>
      </c>
      <c r="AF67" s="212">
        <f t="shared" si="1"/>
        <v>-42</v>
      </c>
      <c r="AG67" s="213">
        <f t="shared" si="2"/>
        <v>15171.560000000001</v>
      </c>
      <c r="AH67" s="214">
        <f t="shared" si="3"/>
        <v>-637205.52</v>
      </c>
      <c r="AI67" s="215" t="s">
        <v>127</v>
      </c>
    </row>
    <row r="68" spans="1:35" ht="36">
      <c r="A68" s="108">
        <v>2022</v>
      </c>
      <c r="B68" s="108">
        <v>777</v>
      </c>
      <c r="C68" s="109" t="s">
        <v>332</v>
      </c>
      <c r="D68" s="208" t="s">
        <v>345</v>
      </c>
      <c r="E68" s="109" t="s">
        <v>254</v>
      </c>
      <c r="F68" s="216" t="s">
        <v>346</v>
      </c>
      <c r="G68" s="112">
        <v>487.32</v>
      </c>
      <c r="H68" s="112">
        <v>87.88</v>
      </c>
      <c r="I68" s="107" t="s">
        <v>118</v>
      </c>
      <c r="J68" s="112">
        <f t="shared" si="0"/>
        <v>399.44</v>
      </c>
      <c r="K68" s="210" t="s">
        <v>347</v>
      </c>
      <c r="L68" s="108">
        <v>2022</v>
      </c>
      <c r="M68" s="108">
        <v>9813</v>
      </c>
      <c r="N68" s="109" t="s">
        <v>260</v>
      </c>
      <c r="O68" s="111" t="s">
        <v>348</v>
      </c>
      <c r="P68" s="109" t="s">
        <v>349</v>
      </c>
      <c r="Q68" s="109" t="s">
        <v>349</v>
      </c>
      <c r="R68" s="108">
        <v>6</v>
      </c>
      <c r="S68" s="111" t="s">
        <v>172</v>
      </c>
      <c r="T68" s="108">
        <v>1010202</v>
      </c>
      <c r="U68" s="108">
        <v>130</v>
      </c>
      <c r="V68" s="108">
        <v>1079</v>
      </c>
      <c r="W68" s="108">
        <v>99</v>
      </c>
      <c r="X68" s="113">
        <v>2022</v>
      </c>
      <c r="Y68" s="113">
        <v>586</v>
      </c>
      <c r="Z68" s="113">
        <v>0</v>
      </c>
      <c r="AA68" s="114" t="s">
        <v>332</v>
      </c>
      <c r="AB68" s="108">
        <v>3117</v>
      </c>
      <c r="AC68" s="109" t="s">
        <v>332</v>
      </c>
      <c r="AD68" s="211" t="s">
        <v>350</v>
      </c>
      <c r="AE68" s="211" t="s">
        <v>332</v>
      </c>
      <c r="AF68" s="212">
        <f t="shared" si="1"/>
        <v>-44</v>
      </c>
      <c r="AG68" s="213">
        <f t="shared" si="2"/>
        <v>399.44</v>
      </c>
      <c r="AH68" s="214">
        <f t="shared" si="3"/>
        <v>-17575.36</v>
      </c>
      <c r="AI68" s="215" t="s">
        <v>127</v>
      </c>
    </row>
    <row r="69" spans="1:35" ht="72">
      <c r="A69" s="108">
        <v>2022</v>
      </c>
      <c r="B69" s="108">
        <v>778</v>
      </c>
      <c r="C69" s="109" t="s">
        <v>332</v>
      </c>
      <c r="D69" s="208" t="s">
        <v>351</v>
      </c>
      <c r="E69" s="109" t="s">
        <v>352</v>
      </c>
      <c r="F69" s="216" t="s">
        <v>353</v>
      </c>
      <c r="G69" s="112">
        <v>85.08</v>
      </c>
      <c r="H69" s="112">
        <v>15.34</v>
      </c>
      <c r="I69" s="107" t="s">
        <v>118</v>
      </c>
      <c r="J69" s="112">
        <f t="shared" si="0"/>
        <v>69.74</v>
      </c>
      <c r="K69" s="210" t="s">
        <v>119</v>
      </c>
      <c r="L69" s="108">
        <v>2022</v>
      </c>
      <c r="M69" s="108">
        <v>9814</v>
      </c>
      <c r="N69" s="109" t="s">
        <v>260</v>
      </c>
      <c r="O69" s="111" t="s">
        <v>354</v>
      </c>
      <c r="P69" s="109" t="s">
        <v>355</v>
      </c>
      <c r="Q69" s="109" t="s">
        <v>355</v>
      </c>
      <c r="R69" s="108">
        <v>4</v>
      </c>
      <c r="S69" s="111" t="s">
        <v>123</v>
      </c>
      <c r="T69" s="108">
        <v>1080203</v>
      </c>
      <c r="U69" s="108">
        <v>2890</v>
      </c>
      <c r="V69" s="108">
        <v>1938</v>
      </c>
      <c r="W69" s="108">
        <v>99</v>
      </c>
      <c r="X69" s="113">
        <v>2022</v>
      </c>
      <c r="Y69" s="113">
        <v>101</v>
      </c>
      <c r="Z69" s="113">
        <v>0</v>
      </c>
      <c r="AA69" s="114" t="s">
        <v>125</v>
      </c>
      <c r="AB69" s="108">
        <v>3121</v>
      </c>
      <c r="AC69" s="109" t="s">
        <v>332</v>
      </c>
      <c r="AD69" s="211" t="s">
        <v>276</v>
      </c>
      <c r="AE69" s="211" t="s">
        <v>332</v>
      </c>
      <c r="AF69" s="212">
        <f t="shared" si="1"/>
        <v>-45</v>
      </c>
      <c r="AG69" s="213">
        <f t="shared" si="2"/>
        <v>69.74</v>
      </c>
      <c r="AH69" s="214">
        <f t="shared" si="3"/>
        <v>-3138.2999999999997</v>
      </c>
      <c r="AI69" s="215" t="s">
        <v>127</v>
      </c>
    </row>
    <row r="70" spans="1:35" ht="84">
      <c r="A70" s="108">
        <v>2022</v>
      </c>
      <c r="B70" s="108">
        <v>779</v>
      </c>
      <c r="C70" s="109" t="s">
        <v>332</v>
      </c>
      <c r="D70" s="208" t="s">
        <v>356</v>
      </c>
      <c r="E70" s="109" t="s">
        <v>352</v>
      </c>
      <c r="F70" s="216" t="s">
        <v>357</v>
      </c>
      <c r="G70" s="112">
        <v>96.71</v>
      </c>
      <c r="H70" s="112">
        <v>17.44</v>
      </c>
      <c r="I70" s="107" t="s">
        <v>118</v>
      </c>
      <c r="J70" s="112">
        <f t="shared" si="0"/>
        <v>79.27</v>
      </c>
      <c r="K70" s="210" t="s">
        <v>119</v>
      </c>
      <c r="L70" s="108">
        <v>2022</v>
      </c>
      <c r="M70" s="108">
        <v>9815</v>
      </c>
      <c r="N70" s="109" t="s">
        <v>260</v>
      </c>
      <c r="O70" s="111" t="s">
        <v>354</v>
      </c>
      <c r="P70" s="109" t="s">
        <v>355</v>
      </c>
      <c r="Q70" s="109" t="s">
        <v>355</v>
      </c>
      <c r="R70" s="108">
        <v>4</v>
      </c>
      <c r="S70" s="111" t="s">
        <v>123</v>
      </c>
      <c r="T70" s="108">
        <v>1080203</v>
      </c>
      <c r="U70" s="108">
        <v>2890</v>
      </c>
      <c r="V70" s="108">
        <v>1938</v>
      </c>
      <c r="W70" s="108">
        <v>99</v>
      </c>
      <c r="X70" s="113">
        <v>2022</v>
      </c>
      <c r="Y70" s="113">
        <v>101</v>
      </c>
      <c r="Z70" s="113">
        <v>0</v>
      </c>
      <c r="AA70" s="114" t="s">
        <v>125</v>
      </c>
      <c r="AB70" s="108">
        <v>3123</v>
      </c>
      <c r="AC70" s="109" t="s">
        <v>332</v>
      </c>
      <c r="AD70" s="211" t="s">
        <v>276</v>
      </c>
      <c r="AE70" s="211" t="s">
        <v>332</v>
      </c>
      <c r="AF70" s="212">
        <f t="shared" si="1"/>
        <v>-45</v>
      </c>
      <c r="AG70" s="213">
        <f t="shared" si="2"/>
        <v>79.27</v>
      </c>
      <c r="AH70" s="214">
        <f t="shared" si="3"/>
        <v>-3567.1499999999996</v>
      </c>
      <c r="AI70" s="215" t="s">
        <v>127</v>
      </c>
    </row>
    <row r="71" spans="1:35" ht="60">
      <c r="A71" s="108">
        <v>2022</v>
      </c>
      <c r="B71" s="108">
        <v>780</v>
      </c>
      <c r="C71" s="109" t="s">
        <v>332</v>
      </c>
      <c r="D71" s="208" t="s">
        <v>358</v>
      </c>
      <c r="E71" s="109" t="s">
        <v>260</v>
      </c>
      <c r="F71" s="216" t="s">
        <v>359</v>
      </c>
      <c r="G71" s="112">
        <v>150.23</v>
      </c>
      <c r="H71" s="112">
        <v>27.09</v>
      </c>
      <c r="I71" s="107" t="s">
        <v>118</v>
      </c>
      <c r="J71" s="112">
        <f t="shared" si="0"/>
        <v>123.13999999999999</v>
      </c>
      <c r="K71" s="210" t="s">
        <v>119</v>
      </c>
      <c r="L71" s="108">
        <v>2022</v>
      </c>
      <c r="M71" s="108">
        <v>10051</v>
      </c>
      <c r="N71" s="109" t="s">
        <v>124</v>
      </c>
      <c r="O71" s="111" t="s">
        <v>354</v>
      </c>
      <c r="P71" s="109" t="s">
        <v>355</v>
      </c>
      <c r="Q71" s="109" t="s">
        <v>355</v>
      </c>
      <c r="R71" s="108">
        <v>4</v>
      </c>
      <c r="S71" s="111" t="s">
        <v>123</v>
      </c>
      <c r="T71" s="108">
        <v>1080203</v>
      </c>
      <c r="U71" s="108">
        <v>2890</v>
      </c>
      <c r="V71" s="108">
        <v>1938</v>
      </c>
      <c r="W71" s="108">
        <v>99</v>
      </c>
      <c r="X71" s="113">
        <v>2022</v>
      </c>
      <c r="Y71" s="113">
        <v>101</v>
      </c>
      <c r="Z71" s="113">
        <v>0</v>
      </c>
      <c r="AA71" s="114" t="s">
        <v>125</v>
      </c>
      <c r="AB71" s="108">
        <v>3124</v>
      </c>
      <c r="AC71" s="109" t="s">
        <v>332</v>
      </c>
      <c r="AD71" s="211" t="s">
        <v>360</v>
      </c>
      <c r="AE71" s="211" t="s">
        <v>332</v>
      </c>
      <c r="AF71" s="212">
        <f t="shared" si="1"/>
        <v>-48</v>
      </c>
      <c r="AG71" s="213">
        <f t="shared" si="2"/>
        <v>123.13999999999999</v>
      </c>
      <c r="AH71" s="214">
        <f t="shared" si="3"/>
        <v>-5910.719999999999</v>
      </c>
      <c r="AI71" s="215" t="s">
        <v>127</v>
      </c>
    </row>
    <row r="72" spans="1:35" ht="60">
      <c r="A72" s="108">
        <v>2022</v>
      </c>
      <c r="B72" s="108">
        <v>781</v>
      </c>
      <c r="C72" s="109" t="s">
        <v>332</v>
      </c>
      <c r="D72" s="208" t="s">
        <v>361</v>
      </c>
      <c r="E72" s="109" t="s">
        <v>292</v>
      </c>
      <c r="F72" s="216" t="s">
        <v>362</v>
      </c>
      <c r="G72" s="112">
        <v>43.8</v>
      </c>
      <c r="H72" s="112">
        <v>7.9</v>
      </c>
      <c r="I72" s="107" t="s">
        <v>118</v>
      </c>
      <c r="J72" s="112">
        <f aca="true" t="shared" si="4" ref="J72:J135">IF(I72="SI",G72-H72,G72)</f>
        <v>35.9</v>
      </c>
      <c r="K72" s="210" t="s">
        <v>119</v>
      </c>
      <c r="L72" s="108">
        <v>2022</v>
      </c>
      <c r="M72" s="108">
        <v>10053</v>
      </c>
      <c r="N72" s="109" t="s">
        <v>124</v>
      </c>
      <c r="O72" s="111" t="s">
        <v>354</v>
      </c>
      <c r="P72" s="109" t="s">
        <v>355</v>
      </c>
      <c r="Q72" s="109" t="s">
        <v>355</v>
      </c>
      <c r="R72" s="108">
        <v>4</v>
      </c>
      <c r="S72" s="111" t="s">
        <v>123</v>
      </c>
      <c r="T72" s="108">
        <v>1080203</v>
      </c>
      <c r="U72" s="108">
        <v>2890</v>
      </c>
      <c r="V72" s="108">
        <v>1938</v>
      </c>
      <c r="W72" s="108">
        <v>99</v>
      </c>
      <c r="X72" s="113">
        <v>2022</v>
      </c>
      <c r="Y72" s="113">
        <v>101</v>
      </c>
      <c r="Z72" s="113">
        <v>0</v>
      </c>
      <c r="AA72" s="114" t="s">
        <v>125</v>
      </c>
      <c r="AB72" s="108">
        <v>3125</v>
      </c>
      <c r="AC72" s="109" t="s">
        <v>332</v>
      </c>
      <c r="AD72" s="211" t="s">
        <v>363</v>
      </c>
      <c r="AE72" s="211" t="s">
        <v>332</v>
      </c>
      <c r="AF72" s="212">
        <f aca="true" t="shared" si="5" ref="AF72:AF135">AE72-AD72</f>
        <v>-49</v>
      </c>
      <c r="AG72" s="213">
        <f aca="true" t="shared" si="6" ref="AG72:AG135">IF(AI72="SI",0,J72)</f>
        <v>35.9</v>
      </c>
      <c r="AH72" s="214">
        <f aca="true" t="shared" si="7" ref="AH72:AH135">AG72*AF72</f>
        <v>-1759.1</v>
      </c>
      <c r="AI72" s="215" t="s">
        <v>127</v>
      </c>
    </row>
    <row r="73" spans="1:35" ht="84">
      <c r="A73" s="108">
        <v>2022</v>
      </c>
      <c r="B73" s="108">
        <v>782</v>
      </c>
      <c r="C73" s="109" t="s">
        <v>332</v>
      </c>
      <c r="D73" s="208" t="s">
        <v>364</v>
      </c>
      <c r="E73" s="109" t="s">
        <v>292</v>
      </c>
      <c r="F73" s="216" t="s">
        <v>365</v>
      </c>
      <c r="G73" s="112">
        <v>45.71</v>
      </c>
      <c r="H73" s="112">
        <v>8.24</v>
      </c>
      <c r="I73" s="107" t="s">
        <v>118</v>
      </c>
      <c r="J73" s="112">
        <f t="shared" si="4"/>
        <v>37.47</v>
      </c>
      <c r="K73" s="210" t="s">
        <v>119</v>
      </c>
      <c r="L73" s="108">
        <v>2022</v>
      </c>
      <c r="M73" s="108">
        <v>10226</v>
      </c>
      <c r="N73" s="109" t="s">
        <v>125</v>
      </c>
      <c r="O73" s="111" t="s">
        <v>354</v>
      </c>
      <c r="P73" s="109" t="s">
        <v>355</v>
      </c>
      <c r="Q73" s="109" t="s">
        <v>355</v>
      </c>
      <c r="R73" s="108">
        <v>4</v>
      </c>
      <c r="S73" s="111" t="s">
        <v>123</v>
      </c>
      <c r="T73" s="108">
        <v>1080203</v>
      </c>
      <c r="U73" s="108">
        <v>2890</v>
      </c>
      <c r="V73" s="108">
        <v>1938</v>
      </c>
      <c r="W73" s="108">
        <v>99</v>
      </c>
      <c r="X73" s="113">
        <v>2022</v>
      </c>
      <c r="Y73" s="113">
        <v>101</v>
      </c>
      <c r="Z73" s="113">
        <v>0</v>
      </c>
      <c r="AA73" s="114" t="s">
        <v>125</v>
      </c>
      <c r="AB73" s="108">
        <v>3128</v>
      </c>
      <c r="AC73" s="109" t="s">
        <v>332</v>
      </c>
      <c r="AD73" s="211" t="s">
        <v>366</v>
      </c>
      <c r="AE73" s="211" t="s">
        <v>332</v>
      </c>
      <c r="AF73" s="212">
        <f t="shared" si="5"/>
        <v>-50</v>
      </c>
      <c r="AG73" s="213">
        <f t="shared" si="6"/>
        <v>37.47</v>
      </c>
      <c r="AH73" s="214">
        <f t="shared" si="7"/>
        <v>-1873.5</v>
      </c>
      <c r="AI73" s="215" t="s">
        <v>127</v>
      </c>
    </row>
    <row r="74" spans="1:35" ht="60">
      <c r="A74" s="108">
        <v>2022</v>
      </c>
      <c r="B74" s="108">
        <v>783</v>
      </c>
      <c r="C74" s="109" t="s">
        <v>332</v>
      </c>
      <c r="D74" s="208" t="s">
        <v>367</v>
      </c>
      <c r="E74" s="109" t="s">
        <v>317</v>
      </c>
      <c r="F74" s="216" t="s">
        <v>368</v>
      </c>
      <c r="G74" s="112">
        <v>43.03</v>
      </c>
      <c r="H74" s="112">
        <v>7.76</v>
      </c>
      <c r="I74" s="107" t="s">
        <v>118</v>
      </c>
      <c r="J74" s="112">
        <f t="shared" si="4"/>
        <v>35.27</v>
      </c>
      <c r="K74" s="210" t="s">
        <v>119</v>
      </c>
      <c r="L74" s="108">
        <v>2022</v>
      </c>
      <c r="M74" s="108">
        <v>10093</v>
      </c>
      <c r="N74" s="109" t="s">
        <v>124</v>
      </c>
      <c r="O74" s="111" t="s">
        <v>354</v>
      </c>
      <c r="P74" s="109" t="s">
        <v>355</v>
      </c>
      <c r="Q74" s="109" t="s">
        <v>355</v>
      </c>
      <c r="R74" s="108">
        <v>4</v>
      </c>
      <c r="S74" s="111" t="s">
        <v>123</v>
      </c>
      <c r="T74" s="108">
        <v>1080203</v>
      </c>
      <c r="U74" s="108">
        <v>2890</v>
      </c>
      <c r="V74" s="108">
        <v>1938</v>
      </c>
      <c r="W74" s="108">
        <v>99</v>
      </c>
      <c r="X74" s="113">
        <v>2022</v>
      </c>
      <c r="Y74" s="113">
        <v>101</v>
      </c>
      <c r="Z74" s="113">
        <v>0</v>
      </c>
      <c r="AA74" s="114" t="s">
        <v>125</v>
      </c>
      <c r="AB74" s="108">
        <v>3118</v>
      </c>
      <c r="AC74" s="109" t="s">
        <v>332</v>
      </c>
      <c r="AD74" s="211" t="s">
        <v>366</v>
      </c>
      <c r="AE74" s="211" t="s">
        <v>332</v>
      </c>
      <c r="AF74" s="212">
        <f t="shared" si="5"/>
        <v>-50</v>
      </c>
      <c r="AG74" s="213">
        <f t="shared" si="6"/>
        <v>35.27</v>
      </c>
      <c r="AH74" s="214">
        <f t="shared" si="7"/>
        <v>-1763.5000000000002</v>
      </c>
      <c r="AI74" s="215" t="s">
        <v>127</v>
      </c>
    </row>
    <row r="75" spans="1:35" ht="96">
      <c r="A75" s="108">
        <v>2022</v>
      </c>
      <c r="B75" s="108">
        <v>784</v>
      </c>
      <c r="C75" s="109" t="s">
        <v>332</v>
      </c>
      <c r="D75" s="208" t="s">
        <v>369</v>
      </c>
      <c r="E75" s="109" t="s">
        <v>370</v>
      </c>
      <c r="F75" s="216" t="s">
        <v>371</v>
      </c>
      <c r="G75" s="112">
        <v>240.16</v>
      </c>
      <c r="H75" s="112">
        <v>43.31</v>
      </c>
      <c r="I75" s="107" t="s">
        <v>118</v>
      </c>
      <c r="J75" s="112">
        <f t="shared" si="4"/>
        <v>196.85</v>
      </c>
      <c r="K75" s="210" t="s">
        <v>328</v>
      </c>
      <c r="L75" s="108">
        <v>2022</v>
      </c>
      <c r="M75" s="108">
        <v>10125</v>
      </c>
      <c r="N75" s="109" t="s">
        <v>124</v>
      </c>
      <c r="O75" s="111" t="s">
        <v>354</v>
      </c>
      <c r="P75" s="109" t="s">
        <v>355</v>
      </c>
      <c r="Q75" s="109" t="s">
        <v>355</v>
      </c>
      <c r="R75" s="108">
        <v>4</v>
      </c>
      <c r="S75" s="111" t="s">
        <v>123</v>
      </c>
      <c r="T75" s="108">
        <v>1080203</v>
      </c>
      <c r="U75" s="108">
        <v>2890</v>
      </c>
      <c r="V75" s="108">
        <v>1938</v>
      </c>
      <c r="W75" s="108">
        <v>99</v>
      </c>
      <c r="X75" s="113">
        <v>2022</v>
      </c>
      <c r="Y75" s="113">
        <v>101</v>
      </c>
      <c r="Z75" s="113">
        <v>0</v>
      </c>
      <c r="AA75" s="114" t="s">
        <v>125</v>
      </c>
      <c r="AB75" s="108">
        <v>3120</v>
      </c>
      <c r="AC75" s="109" t="s">
        <v>332</v>
      </c>
      <c r="AD75" s="211" t="s">
        <v>372</v>
      </c>
      <c r="AE75" s="211" t="s">
        <v>332</v>
      </c>
      <c r="AF75" s="212">
        <f t="shared" si="5"/>
        <v>-52</v>
      </c>
      <c r="AG75" s="213">
        <f t="shared" si="6"/>
        <v>196.85</v>
      </c>
      <c r="AH75" s="214">
        <f t="shared" si="7"/>
        <v>-10236.199999999999</v>
      </c>
      <c r="AI75" s="215" t="s">
        <v>127</v>
      </c>
    </row>
    <row r="76" spans="1:35" ht="84">
      <c r="A76" s="108">
        <v>2022</v>
      </c>
      <c r="B76" s="108">
        <v>785</v>
      </c>
      <c r="C76" s="109" t="s">
        <v>332</v>
      </c>
      <c r="D76" s="208" t="s">
        <v>373</v>
      </c>
      <c r="E76" s="109" t="s">
        <v>370</v>
      </c>
      <c r="F76" s="216" t="s">
        <v>374</v>
      </c>
      <c r="G76" s="112">
        <v>28.23</v>
      </c>
      <c r="H76" s="112">
        <v>5.09</v>
      </c>
      <c r="I76" s="107" t="s">
        <v>118</v>
      </c>
      <c r="J76" s="112">
        <f t="shared" si="4"/>
        <v>23.14</v>
      </c>
      <c r="K76" s="210" t="s">
        <v>119</v>
      </c>
      <c r="L76" s="108">
        <v>2022</v>
      </c>
      <c r="M76" s="108">
        <v>10110</v>
      </c>
      <c r="N76" s="109" t="s">
        <v>124</v>
      </c>
      <c r="O76" s="111" t="s">
        <v>354</v>
      </c>
      <c r="P76" s="109" t="s">
        <v>355</v>
      </c>
      <c r="Q76" s="109" t="s">
        <v>355</v>
      </c>
      <c r="R76" s="108">
        <v>4</v>
      </c>
      <c r="S76" s="111" t="s">
        <v>123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2022</v>
      </c>
      <c r="Y76" s="113">
        <v>101</v>
      </c>
      <c r="Z76" s="113">
        <v>0</v>
      </c>
      <c r="AA76" s="114" t="s">
        <v>125</v>
      </c>
      <c r="AB76" s="108">
        <v>3122</v>
      </c>
      <c r="AC76" s="109" t="s">
        <v>332</v>
      </c>
      <c r="AD76" s="211" t="s">
        <v>375</v>
      </c>
      <c r="AE76" s="211" t="s">
        <v>332</v>
      </c>
      <c r="AF76" s="212">
        <f t="shared" si="5"/>
        <v>-51</v>
      </c>
      <c r="AG76" s="213">
        <f t="shared" si="6"/>
        <v>23.14</v>
      </c>
      <c r="AH76" s="214">
        <f t="shared" si="7"/>
        <v>-1180.14</v>
      </c>
      <c r="AI76" s="215" t="s">
        <v>127</v>
      </c>
    </row>
    <row r="77" spans="1:35" ht="84">
      <c r="A77" s="108">
        <v>2022</v>
      </c>
      <c r="B77" s="108">
        <v>786</v>
      </c>
      <c r="C77" s="109" t="s">
        <v>332</v>
      </c>
      <c r="D77" s="208" t="s">
        <v>376</v>
      </c>
      <c r="E77" s="109" t="s">
        <v>370</v>
      </c>
      <c r="F77" s="216" t="s">
        <v>377</v>
      </c>
      <c r="G77" s="112">
        <v>128.22</v>
      </c>
      <c r="H77" s="112">
        <v>23.12</v>
      </c>
      <c r="I77" s="107" t="s">
        <v>118</v>
      </c>
      <c r="J77" s="112">
        <f t="shared" si="4"/>
        <v>105.1</v>
      </c>
      <c r="K77" s="210" t="s">
        <v>119</v>
      </c>
      <c r="L77" s="108">
        <v>2022</v>
      </c>
      <c r="M77" s="108">
        <v>10126</v>
      </c>
      <c r="N77" s="109" t="s">
        <v>124</v>
      </c>
      <c r="O77" s="111" t="s">
        <v>354</v>
      </c>
      <c r="P77" s="109" t="s">
        <v>355</v>
      </c>
      <c r="Q77" s="109" t="s">
        <v>355</v>
      </c>
      <c r="R77" s="108">
        <v>4</v>
      </c>
      <c r="S77" s="111" t="s">
        <v>123</v>
      </c>
      <c r="T77" s="108">
        <v>1080203</v>
      </c>
      <c r="U77" s="108">
        <v>2890</v>
      </c>
      <c r="V77" s="108">
        <v>1938</v>
      </c>
      <c r="W77" s="108">
        <v>99</v>
      </c>
      <c r="X77" s="113">
        <v>2022</v>
      </c>
      <c r="Y77" s="113">
        <v>101</v>
      </c>
      <c r="Z77" s="113">
        <v>0</v>
      </c>
      <c r="AA77" s="114" t="s">
        <v>125</v>
      </c>
      <c r="AB77" s="108">
        <v>3119</v>
      </c>
      <c r="AC77" s="109" t="s">
        <v>332</v>
      </c>
      <c r="AD77" s="211" t="s">
        <v>372</v>
      </c>
      <c r="AE77" s="211" t="s">
        <v>332</v>
      </c>
      <c r="AF77" s="212">
        <f t="shared" si="5"/>
        <v>-52</v>
      </c>
      <c r="AG77" s="213">
        <f t="shared" si="6"/>
        <v>105.1</v>
      </c>
      <c r="AH77" s="214">
        <f t="shared" si="7"/>
        <v>-5465.2</v>
      </c>
      <c r="AI77" s="215" t="s">
        <v>127</v>
      </c>
    </row>
    <row r="78" spans="1:35" ht="36">
      <c r="A78" s="108">
        <v>2022</v>
      </c>
      <c r="B78" s="108">
        <v>787</v>
      </c>
      <c r="C78" s="109" t="s">
        <v>332</v>
      </c>
      <c r="D78" s="208" t="s">
        <v>378</v>
      </c>
      <c r="E78" s="109" t="s">
        <v>260</v>
      </c>
      <c r="F78" s="216" t="s">
        <v>379</v>
      </c>
      <c r="G78" s="112">
        <v>2000</v>
      </c>
      <c r="H78" s="112">
        <v>0</v>
      </c>
      <c r="I78" s="107" t="s">
        <v>127</v>
      </c>
      <c r="J78" s="112">
        <f t="shared" si="4"/>
        <v>2000</v>
      </c>
      <c r="K78" s="210" t="s">
        <v>380</v>
      </c>
      <c r="L78" s="108">
        <v>2022</v>
      </c>
      <c r="M78" s="108">
        <v>9841</v>
      </c>
      <c r="N78" s="109" t="s">
        <v>260</v>
      </c>
      <c r="O78" s="111" t="s">
        <v>307</v>
      </c>
      <c r="P78" s="109" t="s">
        <v>308</v>
      </c>
      <c r="Q78" s="109" t="s">
        <v>309</v>
      </c>
      <c r="R78" s="108">
        <v>6</v>
      </c>
      <c r="S78" s="111" t="s">
        <v>172</v>
      </c>
      <c r="T78" s="108">
        <v>1090302</v>
      </c>
      <c r="U78" s="108">
        <v>3320</v>
      </c>
      <c r="V78" s="108">
        <v>2019</v>
      </c>
      <c r="W78" s="108">
        <v>99</v>
      </c>
      <c r="X78" s="113">
        <v>2022</v>
      </c>
      <c r="Y78" s="113">
        <v>518</v>
      </c>
      <c r="Z78" s="113">
        <v>0</v>
      </c>
      <c r="AA78" s="114" t="s">
        <v>332</v>
      </c>
      <c r="AB78" s="108">
        <v>3126</v>
      </c>
      <c r="AC78" s="109" t="s">
        <v>332</v>
      </c>
      <c r="AD78" s="211" t="s">
        <v>278</v>
      </c>
      <c r="AE78" s="211" t="s">
        <v>332</v>
      </c>
      <c r="AF78" s="212">
        <f t="shared" si="5"/>
        <v>-46</v>
      </c>
      <c r="AG78" s="213">
        <f t="shared" si="6"/>
        <v>2000</v>
      </c>
      <c r="AH78" s="214">
        <f t="shared" si="7"/>
        <v>-92000</v>
      </c>
      <c r="AI78" s="215" t="s">
        <v>127</v>
      </c>
    </row>
    <row r="79" spans="1:35" ht="36">
      <c r="A79" s="108">
        <v>2022</v>
      </c>
      <c r="B79" s="108">
        <v>788</v>
      </c>
      <c r="C79" s="109" t="s">
        <v>332</v>
      </c>
      <c r="D79" s="208" t="s">
        <v>381</v>
      </c>
      <c r="E79" s="109" t="s">
        <v>265</v>
      </c>
      <c r="F79" s="216" t="s">
        <v>382</v>
      </c>
      <c r="G79" s="112">
        <v>390.66</v>
      </c>
      <c r="H79" s="112">
        <v>117.04</v>
      </c>
      <c r="I79" s="107" t="s">
        <v>118</v>
      </c>
      <c r="J79" s="112">
        <f t="shared" si="4"/>
        <v>273.62</v>
      </c>
      <c r="K79" s="210" t="s">
        <v>383</v>
      </c>
      <c r="L79" s="108">
        <v>2022</v>
      </c>
      <c r="M79" s="108">
        <v>8001</v>
      </c>
      <c r="N79" s="109" t="s">
        <v>384</v>
      </c>
      <c r="O79" s="111" t="s">
        <v>385</v>
      </c>
      <c r="P79" s="109" t="s">
        <v>386</v>
      </c>
      <c r="Q79" s="109" t="s">
        <v>386</v>
      </c>
      <c r="R79" s="108">
        <v>6</v>
      </c>
      <c r="S79" s="111" t="s">
        <v>172</v>
      </c>
      <c r="T79" s="108">
        <v>1040303</v>
      </c>
      <c r="U79" s="108">
        <v>1680</v>
      </c>
      <c r="V79" s="108">
        <v>1387</v>
      </c>
      <c r="W79" s="108">
        <v>99</v>
      </c>
      <c r="X79" s="113">
        <v>2022</v>
      </c>
      <c r="Y79" s="113">
        <v>704</v>
      </c>
      <c r="Z79" s="113">
        <v>0</v>
      </c>
      <c r="AA79" s="114" t="s">
        <v>164</v>
      </c>
      <c r="AB79" s="108">
        <v>3453</v>
      </c>
      <c r="AC79" s="109" t="s">
        <v>164</v>
      </c>
      <c r="AD79" s="211" t="s">
        <v>387</v>
      </c>
      <c r="AE79" s="211" t="s">
        <v>164</v>
      </c>
      <c r="AF79" s="212">
        <f t="shared" si="5"/>
        <v>41</v>
      </c>
      <c r="AG79" s="213">
        <f t="shared" si="6"/>
        <v>273.62</v>
      </c>
      <c r="AH79" s="214">
        <f t="shared" si="7"/>
        <v>11218.42</v>
      </c>
      <c r="AI79" s="215" t="s">
        <v>127</v>
      </c>
    </row>
    <row r="80" spans="1:35" ht="36">
      <c r="A80" s="108">
        <v>2022</v>
      </c>
      <c r="B80" s="108">
        <v>788</v>
      </c>
      <c r="C80" s="109" t="s">
        <v>332</v>
      </c>
      <c r="D80" s="208" t="s">
        <v>381</v>
      </c>
      <c r="E80" s="109" t="s">
        <v>265</v>
      </c>
      <c r="F80" s="216" t="s">
        <v>382</v>
      </c>
      <c r="G80" s="112">
        <v>132.01</v>
      </c>
      <c r="H80" s="112">
        <v>0</v>
      </c>
      <c r="I80" s="107" t="s">
        <v>118</v>
      </c>
      <c r="J80" s="112">
        <f t="shared" si="4"/>
        <v>132.01</v>
      </c>
      <c r="K80" s="210" t="s">
        <v>383</v>
      </c>
      <c r="L80" s="108">
        <v>2022</v>
      </c>
      <c r="M80" s="108">
        <v>8001</v>
      </c>
      <c r="N80" s="109" t="s">
        <v>384</v>
      </c>
      <c r="O80" s="111" t="s">
        <v>385</v>
      </c>
      <c r="P80" s="109" t="s">
        <v>386</v>
      </c>
      <c r="Q80" s="109" t="s">
        <v>386</v>
      </c>
      <c r="R80" s="108">
        <v>6</v>
      </c>
      <c r="S80" s="111" t="s">
        <v>172</v>
      </c>
      <c r="T80" s="108">
        <v>1040203</v>
      </c>
      <c r="U80" s="108">
        <v>1570</v>
      </c>
      <c r="V80" s="108">
        <v>1365</v>
      </c>
      <c r="W80" s="108">
        <v>99</v>
      </c>
      <c r="X80" s="113">
        <v>2022</v>
      </c>
      <c r="Y80" s="113">
        <v>703</v>
      </c>
      <c r="Z80" s="113">
        <v>0</v>
      </c>
      <c r="AA80" s="114" t="s">
        <v>164</v>
      </c>
      <c r="AB80" s="108">
        <v>3454</v>
      </c>
      <c r="AC80" s="109" t="s">
        <v>164</v>
      </c>
      <c r="AD80" s="211" t="s">
        <v>387</v>
      </c>
      <c r="AE80" s="211" t="s">
        <v>164</v>
      </c>
      <c r="AF80" s="212">
        <f t="shared" si="5"/>
        <v>41</v>
      </c>
      <c r="AG80" s="213">
        <f t="shared" si="6"/>
        <v>132.01</v>
      </c>
      <c r="AH80" s="214">
        <f t="shared" si="7"/>
        <v>5412.41</v>
      </c>
      <c r="AI80" s="215" t="s">
        <v>127</v>
      </c>
    </row>
    <row r="81" spans="1:35" ht="36">
      <c r="A81" s="108">
        <v>2022</v>
      </c>
      <c r="B81" s="108">
        <v>788</v>
      </c>
      <c r="C81" s="109" t="s">
        <v>332</v>
      </c>
      <c r="D81" s="208" t="s">
        <v>381</v>
      </c>
      <c r="E81" s="109" t="s">
        <v>265</v>
      </c>
      <c r="F81" s="216" t="s">
        <v>382</v>
      </c>
      <c r="G81" s="112">
        <v>138.11</v>
      </c>
      <c r="H81" s="112">
        <v>0</v>
      </c>
      <c r="I81" s="107" t="s">
        <v>118</v>
      </c>
      <c r="J81" s="112">
        <f t="shared" si="4"/>
        <v>138.11</v>
      </c>
      <c r="K81" s="210" t="s">
        <v>383</v>
      </c>
      <c r="L81" s="108">
        <v>2022</v>
      </c>
      <c r="M81" s="108">
        <v>8001</v>
      </c>
      <c r="N81" s="109" t="s">
        <v>384</v>
      </c>
      <c r="O81" s="111" t="s">
        <v>385</v>
      </c>
      <c r="P81" s="109" t="s">
        <v>386</v>
      </c>
      <c r="Q81" s="109" t="s">
        <v>386</v>
      </c>
      <c r="R81" s="108">
        <v>6</v>
      </c>
      <c r="S81" s="111" t="s">
        <v>172</v>
      </c>
      <c r="T81" s="108">
        <v>1010203</v>
      </c>
      <c r="U81" s="108">
        <v>140</v>
      </c>
      <c r="V81" s="108">
        <v>1066</v>
      </c>
      <c r="W81" s="108">
        <v>99</v>
      </c>
      <c r="X81" s="113">
        <v>2022</v>
      </c>
      <c r="Y81" s="113">
        <v>702</v>
      </c>
      <c r="Z81" s="113">
        <v>0</v>
      </c>
      <c r="AA81" s="114" t="s">
        <v>164</v>
      </c>
      <c r="AB81" s="108">
        <v>3455</v>
      </c>
      <c r="AC81" s="109" t="s">
        <v>164</v>
      </c>
      <c r="AD81" s="211" t="s">
        <v>387</v>
      </c>
      <c r="AE81" s="211" t="s">
        <v>164</v>
      </c>
      <c r="AF81" s="212">
        <f t="shared" si="5"/>
        <v>41</v>
      </c>
      <c r="AG81" s="213">
        <f t="shared" si="6"/>
        <v>138.11</v>
      </c>
      <c r="AH81" s="214">
        <f t="shared" si="7"/>
        <v>5662.51</v>
      </c>
      <c r="AI81" s="215" t="s">
        <v>127</v>
      </c>
    </row>
    <row r="82" spans="1:35" ht="36">
      <c r="A82" s="108">
        <v>2022</v>
      </c>
      <c r="B82" s="108">
        <v>789</v>
      </c>
      <c r="C82" s="109" t="s">
        <v>332</v>
      </c>
      <c r="D82" s="208" t="s">
        <v>388</v>
      </c>
      <c r="E82" s="109" t="s">
        <v>265</v>
      </c>
      <c r="F82" s="216" t="s">
        <v>382</v>
      </c>
      <c r="G82" s="112">
        <v>581.28</v>
      </c>
      <c r="H82" s="112">
        <v>102.74</v>
      </c>
      <c r="I82" s="107" t="s">
        <v>118</v>
      </c>
      <c r="J82" s="112">
        <f t="shared" si="4"/>
        <v>478.53999999999996</v>
      </c>
      <c r="K82" s="210" t="s">
        <v>383</v>
      </c>
      <c r="L82" s="108">
        <v>2022</v>
      </c>
      <c r="M82" s="108">
        <v>8002</v>
      </c>
      <c r="N82" s="109" t="s">
        <v>384</v>
      </c>
      <c r="O82" s="111" t="s">
        <v>385</v>
      </c>
      <c r="P82" s="109" t="s">
        <v>386</v>
      </c>
      <c r="Q82" s="109" t="s">
        <v>386</v>
      </c>
      <c r="R82" s="108">
        <v>6</v>
      </c>
      <c r="S82" s="111" t="s">
        <v>172</v>
      </c>
      <c r="T82" s="108">
        <v>1010203</v>
      </c>
      <c r="U82" s="108">
        <v>140</v>
      </c>
      <c r="V82" s="108">
        <v>1066</v>
      </c>
      <c r="W82" s="108">
        <v>99</v>
      </c>
      <c r="X82" s="113">
        <v>2022</v>
      </c>
      <c r="Y82" s="113">
        <v>702</v>
      </c>
      <c r="Z82" s="113">
        <v>0</v>
      </c>
      <c r="AA82" s="114" t="s">
        <v>164</v>
      </c>
      <c r="AB82" s="108">
        <v>3474</v>
      </c>
      <c r="AC82" s="109" t="s">
        <v>164</v>
      </c>
      <c r="AD82" s="211" t="s">
        <v>387</v>
      </c>
      <c r="AE82" s="211" t="s">
        <v>164</v>
      </c>
      <c r="AF82" s="212">
        <f t="shared" si="5"/>
        <v>41</v>
      </c>
      <c r="AG82" s="213">
        <f t="shared" si="6"/>
        <v>478.53999999999996</v>
      </c>
      <c r="AH82" s="214">
        <f t="shared" si="7"/>
        <v>19620.14</v>
      </c>
      <c r="AI82" s="215" t="s">
        <v>127</v>
      </c>
    </row>
    <row r="83" spans="1:35" ht="36">
      <c r="A83" s="108">
        <v>2022</v>
      </c>
      <c r="B83" s="108">
        <v>790</v>
      </c>
      <c r="C83" s="109" t="s">
        <v>332</v>
      </c>
      <c r="D83" s="208" t="s">
        <v>389</v>
      </c>
      <c r="E83" s="109" t="s">
        <v>265</v>
      </c>
      <c r="F83" s="216" t="s">
        <v>382</v>
      </c>
      <c r="G83" s="112">
        <v>530.99</v>
      </c>
      <c r="H83" s="112">
        <v>94.36</v>
      </c>
      <c r="I83" s="107" t="s">
        <v>118</v>
      </c>
      <c r="J83" s="112">
        <f t="shared" si="4"/>
        <v>436.63</v>
      </c>
      <c r="K83" s="210" t="s">
        <v>383</v>
      </c>
      <c r="L83" s="108">
        <v>2022</v>
      </c>
      <c r="M83" s="108">
        <v>8006</v>
      </c>
      <c r="N83" s="109" t="s">
        <v>384</v>
      </c>
      <c r="O83" s="111" t="s">
        <v>385</v>
      </c>
      <c r="P83" s="109" t="s">
        <v>386</v>
      </c>
      <c r="Q83" s="109" t="s">
        <v>386</v>
      </c>
      <c r="R83" s="108">
        <v>6</v>
      </c>
      <c r="S83" s="111" t="s">
        <v>172</v>
      </c>
      <c r="T83" s="108">
        <v>1010203</v>
      </c>
      <c r="U83" s="108">
        <v>140</v>
      </c>
      <c r="V83" s="108">
        <v>1066</v>
      </c>
      <c r="W83" s="108">
        <v>99</v>
      </c>
      <c r="X83" s="113">
        <v>2022</v>
      </c>
      <c r="Y83" s="113">
        <v>702</v>
      </c>
      <c r="Z83" s="113">
        <v>0</v>
      </c>
      <c r="AA83" s="114" t="s">
        <v>164</v>
      </c>
      <c r="AB83" s="108">
        <v>3473</v>
      </c>
      <c r="AC83" s="109" t="s">
        <v>164</v>
      </c>
      <c r="AD83" s="211" t="s">
        <v>387</v>
      </c>
      <c r="AE83" s="211" t="s">
        <v>164</v>
      </c>
      <c r="AF83" s="212">
        <f t="shared" si="5"/>
        <v>41</v>
      </c>
      <c r="AG83" s="213">
        <f t="shared" si="6"/>
        <v>436.63</v>
      </c>
      <c r="AH83" s="214">
        <f t="shared" si="7"/>
        <v>17901.829999999998</v>
      </c>
      <c r="AI83" s="215" t="s">
        <v>127</v>
      </c>
    </row>
    <row r="84" spans="1:35" ht="36">
      <c r="A84" s="108">
        <v>2022</v>
      </c>
      <c r="B84" s="108">
        <v>791</v>
      </c>
      <c r="C84" s="109" t="s">
        <v>332</v>
      </c>
      <c r="D84" s="208" t="s">
        <v>390</v>
      </c>
      <c r="E84" s="109" t="s">
        <v>265</v>
      </c>
      <c r="F84" s="216" t="s">
        <v>382</v>
      </c>
      <c r="G84" s="112">
        <v>865.71</v>
      </c>
      <c r="H84" s="112">
        <v>155.94</v>
      </c>
      <c r="I84" s="107" t="s">
        <v>118</v>
      </c>
      <c r="J84" s="112">
        <f t="shared" si="4"/>
        <v>709.77</v>
      </c>
      <c r="K84" s="210" t="s">
        <v>383</v>
      </c>
      <c r="L84" s="108">
        <v>2022</v>
      </c>
      <c r="M84" s="108">
        <v>8030</v>
      </c>
      <c r="N84" s="109" t="s">
        <v>384</v>
      </c>
      <c r="O84" s="111" t="s">
        <v>385</v>
      </c>
      <c r="P84" s="109" t="s">
        <v>386</v>
      </c>
      <c r="Q84" s="109" t="s">
        <v>386</v>
      </c>
      <c r="R84" s="108">
        <v>6</v>
      </c>
      <c r="S84" s="111" t="s">
        <v>172</v>
      </c>
      <c r="T84" s="108">
        <v>1010203</v>
      </c>
      <c r="U84" s="108">
        <v>140</v>
      </c>
      <c r="V84" s="108">
        <v>1066</v>
      </c>
      <c r="W84" s="108">
        <v>99</v>
      </c>
      <c r="X84" s="113">
        <v>2022</v>
      </c>
      <c r="Y84" s="113">
        <v>702</v>
      </c>
      <c r="Z84" s="113">
        <v>0</v>
      </c>
      <c r="AA84" s="114" t="s">
        <v>119</v>
      </c>
      <c r="AB84" s="108">
        <v>3466</v>
      </c>
      <c r="AC84" s="109" t="s">
        <v>164</v>
      </c>
      <c r="AD84" s="211" t="s">
        <v>391</v>
      </c>
      <c r="AE84" s="211" t="s">
        <v>164</v>
      </c>
      <c r="AF84" s="212">
        <f t="shared" si="5"/>
        <v>40</v>
      </c>
      <c r="AG84" s="213">
        <f t="shared" si="6"/>
        <v>709.77</v>
      </c>
      <c r="AH84" s="214">
        <f t="shared" si="7"/>
        <v>28390.8</v>
      </c>
      <c r="AI84" s="215" t="s">
        <v>127</v>
      </c>
    </row>
    <row r="85" spans="1:35" ht="36">
      <c r="A85" s="108">
        <v>2022</v>
      </c>
      <c r="B85" s="108">
        <v>792</v>
      </c>
      <c r="C85" s="109" t="s">
        <v>332</v>
      </c>
      <c r="D85" s="208" t="s">
        <v>392</v>
      </c>
      <c r="E85" s="109" t="s">
        <v>265</v>
      </c>
      <c r="F85" s="216" t="s">
        <v>382</v>
      </c>
      <c r="G85" s="112">
        <v>490.22</v>
      </c>
      <c r="H85" s="112">
        <v>86.92</v>
      </c>
      <c r="I85" s="107" t="s">
        <v>118</v>
      </c>
      <c r="J85" s="112">
        <f t="shared" si="4"/>
        <v>403.3</v>
      </c>
      <c r="K85" s="210" t="s">
        <v>383</v>
      </c>
      <c r="L85" s="108">
        <v>2022</v>
      </c>
      <c r="M85" s="108">
        <v>8004</v>
      </c>
      <c r="N85" s="109" t="s">
        <v>384</v>
      </c>
      <c r="O85" s="111" t="s">
        <v>385</v>
      </c>
      <c r="P85" s="109" t="s">
        <v>386</v>
      </c>
      <c r="Q85" s="109" t="s">
        <v>386</v>
      </c>
      <c r="R85" s="108">
        <v>6</v>
      </c>
      <c r="S85" s="111" t="s">
        <v>172</v>
      </c>
      <c r="T85" s="108">
        <v>1010203</v>
      </c>
      <c r="U85" s="108">
        <v>140</v>
      </c>
      <c r="V85" s="108">
        <v>1066</v>
      </c>
      <c r="W85" s="108">
        <v>99</v>
      </c>
      <c r="X85" s="113">
        <v>2022</v>
      </c>
      <c r="Y85" s="113">
        <v>702</v>
      </c>
      <c r="Z85" s="113">
        <v>0</v>
      </c>
      <c r="AA85" s="114" t="s">
        <v>164</v>
      </c>
      <c r="AB85" s="108">
        <v>3475</v>
      </c>
      <c r="AC85" s="109" t="s">
        <v>164</v>
      </c>
      <c r="AD85" s="211" t="s">
        <v>387</v>
      </c>
      <c r="AE85" s="211" t="s">
        <v>164</v>
      </c>
      <c r="AF85" s="212">
        <f t="shared" si="5"/>
        <v>41</v>
      </c>
      <c r="AG85" s="213">
        <f t="shared" si="6"/>
        <v>403.3</v>
      </c>
      <c r="AH85" s="214">
        <f t="shared" si="7"/>
        <v>16535.3</v>
      </c>
      <c r="AI85" s="215" t="s">
        <v>127</v>
      </c>
    </row>
    <row r="86" spans="1:35" ht="36">
      <c r="A86" s="108">
        <v>2022</v>
      </c>
      <c r="B86" s="108">
        <v>793</v>
      </c>
      <c r="C86" s="109" t="s">
        <v>332</v>
      </c>
      <c r="D86" s="208" t="s">
        <v>393</v>
      </c>
      <c r="E86" s="109" t="s">
        <v>265</v>
      </c>
      <c r="F86" s="216" t="s">
        <v>382</v>
      </c>
      <c r="G86" s="112">
        <v>100.61</v>
      </c>
      <c r="H86" s="112">
        <v>17.95</v>
      </c>
      <c r="I86" s="107" t="s">
        <v>118</v>
      </c>
      <c r="J86" s="112">
        <f t="shared" si="4"/>
        <v>82.66</v>
      </c>
      <c r="K86" s="210" t="s">
        <v>383</v>
      </c>
      <c r="L86" s="108">
        <v>2022</v>
      </c>
      <c r="M86" s="108">
        <v>8026</v>
      </c>
      <c r="N86" s="109" t="s">
        <v>384</v>
      </c>
      <c r="O86" s="111" t="s">
        <v>385</v>
      </c>
      <c r="P86" s="109" t="s">
        <v>386</v>
      </c>
      <c r="Q86" s="109" t="s">
        <v>386</v>
      </c>
      <c r="R86" s="108">
        <v>6</v>
      </c>
      <c r="S86" s="111" t="s">
        <v>172</v>
      </c>
      <c r="T86" s="108">
        <v>1010203</v>
      </c>
      <c r="U86" s="108">
        <v>140</v>
      </c>
      <c r="V86" s="108">
        <v>1066</v>
      </c>
      <c r="W86" s="108">
        <v>99</v>
      </c>
      <c r="X86" s="113">
        <v>2022</v>
      </c>
      <c r="Y86" s="113">
        <v>702</v>
      </c>
      <c r="Z86" s="113">
        <v>0</v>
      </c>
      <c r="AA86" s="114" t="s">
        <v>164</v>
      </c>
      <c r="AB86" s="108">
        <v>3467</v>
      </c>
      <c r="AC86" s="109" t="s">
        <v>164</v>
      </c>
      <c r="AD86" s="211" t="s">
        <v>391</v>
      </c>
      <c r="AE86" s="211" t="s">
        <v>164</v>
      </c>
      <c r="AF86" s="212">
        <f t="shared" si="5"/>
        <v>40</v>
      </c>
      <c r="AG86" s="213">
        <f t="shared" si="6"/>
        <v>82.66</v>
      </c>
      <c r="AH86" s="214">
        <f t="shared" si="7"/>
        <v>3306.3999999999996</v>
      </c>
      <c r="AI86" s="215" t="s">
        <v>127</v>
      </c>
    </row>
    <row r="87" spans="1:35" ht="36">
      <c r="A87" s="108">
        <v>2022</v>
      </c>
      <c r="B87" s="108">
        <v>794</v>
      </c>
      <c r="C87" s="109" t="s">
        <v>332</v>
      </c>
      <c r="D87" s="208" t="s">
        <v>394</v>
      </c>
      <c r="E87" s="109" t="s">
        <v>265</v>
      </c>
      <c r="F87" s="216" t="s">
        <v>382</v>
      </c>
      <c r="G87" s="112">
        <v>53.37</v>
      </c>
      <c r="H87" s="112">
        <v>17.95</v>
      </c>
      <c r="I87" s="107" t="s">
        <v>118</v>
      </c>
      <c r="J87" s="112">
        <f t="shared" si="4"/>
        <v>35.42</v>
      </c>
      <c r="K87" s="210" t="s">
        <v>383</v>
      </c>
      <c r="L87" s="108">
        <v>2022</v>
      </c>
      <c r="M87" s="108">
        <v>8028</v>
      </c>
      <c r="N87" s="109" t="s">
        <v>384</v>
      </c>
      <c r="O87" s="111" t="s">
        <v>385</v>
      </c>
      <c r="P87" s="109" t="s">
        <v>386</v>
      </c>
      <c r="Q87" s="109" t="s">
        <v>386</v>
      </c>
      <c r="R87" s="108">
        <v>1</v>
      </c>
      <c r="S87" s="111" t="s">
        <v>181</v>
      </c>
      <c r="T87" s="108">
        <v>1040303</v>
      </c>
      <c r="U87" s="108">
        <v>1680</v>
      </c>
      <c r="V87" s="108">
        <v>1387</v>
      </c>
      <c r="W87" s="108">
        <v>99</v>
      </c>
      <c r="X87" s="113">
        <v>2022</v>
      </c>
      <c r="Y87" s="113">
        <v>147</v>
      </c>
      <c r="Z87" s="113">
        <v>0</v>
      </c>
      <c r="AA87" s="114" t="s">
        <v>164</v>
      </c>
      <c r="AB87" s="108">
        <v>3457</v>
      </c>
      <c r="AC87" s="109" t="s">
        <v>164</v>
      </c>
      <c r="AD87" s="211" t="s">
        <v>391</v>
      </c>
      <c r="AE87" s="211" t="s">
        <v>164</v>
      </c>
      <c r="AF87" s="212">
        <f t="shared" si="5"/>
        <v>40</v>
      </c>
      <c r="AG87" s="213">
        <f t="shared" si="6"/>
        <v>35.42</v>
      </c>
      <c r="AH87" s="214">
        <f t="shared" si="7"/>
        <v>1416.8000000000002</v>
      </c>
      <c r="AI87" s="215" t="s">
        <v>127</v>
      </c>
    </row>
    <row r="88" spans="1:35" ht="36">
      <c r="A88" s="108">
        <v>2022</v>
      </c>
      <c r="B88" s="108">
        <v>794</v>
      </c>
      <c r="C88" s="109" t="s">
        <v>332</v>
      </c>
      <c r="D88" s="208" t="s">
        <v>394</v>
      </c>
      <c r="E88" s="109" t="s">
        <v>265</v>
      </c>
      <c r="F88" s="216" t="s">
        <v>382</v>
      </c>
      <c r="G88" s="112">
        <v>48.21</v>
      </c>
      <c r="H88" s="112">
        <v>0</v>
      </c>
      <c r="I88" s="107" t="s">
        <v>118</v>
      </c>
      <c r="J88" s="112">
        <f t="shared" si="4"/>
        <v>48.21</v>
      </c>
      <c r="K88" s="210" t="s">
        <v>383</v>
      </c>
      <c r="L88" s="108">
        <v>2022</v>
      </c>
      <c r="M88" s="108">
        <v>8028</v>
      </c>
      <c r="N88" s="109" t="s">
        <v>384</v>
      </c>
      <c r="O88" s="111" t="s">
        <v>385</v>
      </c>
      <c r="P88" s="109" t="s">
        <v>386</v>
      </c>
      <c r="Q88" s="109" t="s">
        <v>386</v>
      </c>
      <c r="R88" s="108">
        <v>6</v>
      </c>
      <c r="S88" s="111" t="s">
        <v>172</v>
      </c>
      <c r="T88" s="108">
        <v>1010203</v>
      </c>
      <c r="U88" s="108">
        <v>140</v>
      </c>
      <c r="V88" s="108">
        <v>1066</v>
      </c>
      <c r="W88" s="108">
        <v>99</v>
      </c>
      <c r="X88" s="113">
        <v>2022</v>
      </c>
      <c r="Y88" s="113">
        <v>702</v>
      </c>
      <c r="Z88" s="113">
        <v>0</v>
      </c>
      <c r="AA88" s="114" t="s">
        <v>164</v>
      </c>
      <c r="AB88" s="108">
        <v>3461</v>
      </c>
      <c r="AC88" s="109" t="s">
        <v>164</v>
      </c>
      <c r="AD88" s="211" t="s">
        <v>391</v>
      </c>
      <c r="AE88" s="211" t="s">
        <v>164</v>
      </c>
      <c r="AF88" s="212">
        <f t="shared" si="5"/>
        <v>40</v>
      </c>
      <c r="AG88" s="213">
        <f t="shared" si="6"/>
        <v>48.21</v>
      </c>
      <c r="AH88" s="214">
        <f t="shared" si="7"/>
        <v>1928.4</v>
      </c>
      <c r="AI88" s="215" t="s">
        <v>127</v>
      </c>
    </row>
    <row r="89" spans="1:35" ht="36">
      <c r="A89" s="108">
        <v>2022</v>
      </c>
      <c r="B89" s="108">
        <v>795</v>
      </c>
      <c r="C89" s="109" t="s">
        <v>332</v>
      </c>
      <c r="D89" s="208" t="s">
        <v>395</v>
      </c>
      <c r="E89" s="109" t="s">
        <v>265</v>
      </c>
      <c r="F89" s="216" t="s">
        <v>382</v>
      </c>
      <c r="G89" s="112">
        <v>101.6</v>
      </c>
      <c r="H89" s="112">
        <v>17.95</v>
      </c>
      <c r="I89" s="107" t="s">
        <v>118</v>
      </c>
      <c r="J89" s="112">
        <f t="shared" si="4"/>
        <v>83.64999999999999</v>
      </c>
      <c r="K89" s="210" t="s">
        <v>383</v>
      </c>
      <c r="L89" s="108">
        <v>2022</v>
      </c>
      <c r="M89" s="108">
        <v>8013</v>
      </c>
      <c r="N89" s="109" t="s">
        <v>384</v>
      </c>
      <c r="O89" s="111" t="s">
        <v>385</v>
      </c>
      <c r="P89" s="109" t="s">
        <v>386</v>
      </c>
      <c r="Q89" s="109" t="s">
        <v>386</v>
      </c>
      <c r="R89" s="108">
        <v>6</v>
      </c>
      <c r="S89" s="111" t="s">
        <v>172</v>
      </c>
      <c r="T89" s="108">
        <v>1010203</v>
      </c>
      <c r="U89" s="108">
        <v>140</v>
      </c>
      <c r="V89" s="108">
        <v>1066</v>
      </c>
      <c r="W89" s="108">
        <v>99</v>
      </c>
      <c r="X89" s="113">
        <v>2022</v>
      </c>
      <c r="Y89" s="113">
        <v>702</v>
      </c>
      <c r="Z89" s="113">
        <v>0</v>
      </c>
      <c r="AA89" s="114" t="s">
        <v>164</v>
      </c>
      <c r="AB89" s="108">
        <v>3471</v>
      </c>
      <c r="AC89" s="109" t="s">
        <v>164</v>
      </c>
      <c r="AD89" s="211" t="s">
        <v>391</v>
      </c>
      <c r="AE89" s="211" t="s">
        <v>164</v>
      </c>
      <c r="AF89" s="212">
        <f t="shared" si="5"/>
        <v>40</v>
      </c>
      <c r="AG89" s="213">
        <f t="shared" si="6"/>
        <v>83.64999999999999</v>
      </c>
      <c r="AH89" s="214">
        <f t="shared" si="7"/>
        <v>3345.9999999999995</v>
      </c>
      <c r="AI89" s="215" t="s">
        <v>127</v>
      </c>
    </row>
    <row r="90" spans="1:35" ht="36">
      <c r="A90" s="108">
        <v>2022</v>
      </c>
      <c r="B90" s="108">
        <v>796</v>
      </c>
      <c r="C90" s="109" t="s">
        <v>332</v>
      </c>
      <c r="D90" s="208" t="s">
        <v>396</v>
      </c>
      <c r="E90" s="109" t="s">
        <v>265</v>
      </c>
      <c r="F90" s="216" t="s">
        <v>382</v>
      </c>
      <c r="G90" s="112">
        <v>469.38</v>
      </c>
      <c r="H90" s="112">
        <v>82.99</v>
      </c>
      <c r="I90" s="107" t="s">
        <v>118</v>
      </c>
      <c r="J90" s="112">
        <f t="shared" si="4"/>
        <v>386.39</v>
      </c>
      <c r="K90" s="210" t="s">
        <v>383</v>
      </c>
      <c r="L90" s="108">
        <v>2022</v>
      </c>
      <c r="M90" s="108">
        <v>8005</v>
      </c>
      <c r="N90" s="109" t="s">
        <v>384</v>
      </c>
      <c r="O90" s="111" t="s">
        <v>385</v>
      </c>
      <c r="P90" s="109" t="s">
        <v>386</v>
      </c>
      <c r="Q90" s="109" t="s">
        <v>386</v>
      </c>
      <c r="R90" s="108">
        <v>6</v>
      </c>
      <c r="S90" s="111" t="s">
        <v>172</v>
      </c>
      <c r="T90" s="108">
        <v>1010203</v>
      </c>
      <c r="U90" s="108">
        <v>140</v>
      </c>
      <c r="V90" s="108">
        <v>1066</v>
      </c>
      <c r="W90" s="108">
        <v>99</v>
      </c>
      <c r="X90" s="113">
        <v>2022</v>
      </c>
      <c r="Y90" s="113">
        <v>702</v>
      </c>
      <c r="Z90" s="113">
        <v>0</v>
      </c>
      <c r="AA90" s="114" t="s">
        <v>164</v>
      </c>
      <c r="AB90" s="108">
        <v>3476</v>
      </c>
      <c r="AC90" s="109" t="s">
        <v>164</v>
      </c>
      <c r="AD90" s="211" t="s">
        <v>387</v>
      </c>
      <c r="AE90" s="211" t="s">
        <v>164</v>
      </c>
      <c r="AF90" s="212">
        <f t="shared" si="5"/>
        <v>41</v>
      </c>
      <c r="AG90" s="213">
        <f t="shared" si="6"/>
        <v>386.39</v>
      </c>
      <c r="AH90" s="214">
        <f t="shared" si="7"/>
        <v>15841.99</v>
      </c>
      <c r="AI90" s="215" t="s">
        <v>127</v>
      </c>
    </row>
    <row r="91" spans="1:35" ht="36">
      <c r="A91" s="108">
        <v>2022</v>
      </c>
      <c r="B91" s="108">
        <v>797</v>
      </c>
      <c r="C91" s="109" t="s">
        <v>332</v>
      </c>
      <c r="D91" s="208" t="s">
        <v>397</v>
      </c>
      <c r="E91" s="109" t="s">
        <v>265</v>
      </c>
      <c r="F91" s="216" t="s">
        <v>382</v>
      </c>
      <c r="G91" s="112">
        <v>234.92</v>
      </c>
      <c r="H91" s="112">
        <v>41.51</v>
      </c>
      <c r="I91" s="107" t="s">
        <v>118</v>
      </c>
      <c r="J91" s="112">
        <f t="shared" si="4"/>
        <v>193.41</v>
      </c>
      <c r="K91" s="210" t="s">
        <v>383</v>
      </c>
      <c r="L91" s="108">
        <v>2022</v>
      </c>
      <c r="M91" s="108">
        <v>8011</v>
      </c>
      <c r="N91" s="109" t="s">
        <v>384</v>
      </c>
      <c r="O91" s="111" t="s">
        <v>385</v>
      </c>
      <c r="P91" s="109" t="s">
        <v>386</v>
      </c>
      <c r="Q91" s="109" t="s">
        <v>386</v>
      </c>
      <c r="R91" s="108">
        <v>6</v>
      </c>
      <c r="S91" s="111" t="s">
        <v>172</v>
      </c>
      <c r="T91" s="108">
        <v>1010203</v>
      </c>
      <c r="U91" s="108">
        <v>140</v>
      </c>
      <c r="V91" s="108">
        <v>1066</v>
      </c>
      <c r="W91" s="108">
        <v>99</v>
      </c>
      <c r="X91" s="113">
        <v>2022</v>
      </c>
      <c r="Y91" s="113">
        <v>702</v>
      </c>
      <c r="Z91" s="113">
        <v>0</v>
      </c>
      <c r="AA91" s="114" t="s">
        <v>164</v>
      </c>
      <c r="AB91" s="108">
        <v>3472</v>
      </c>
      <c r="AC91" s="109" t="s">
        <v>164</v>
      </c>
      <c r="AD91" s="211" t="s">
        <v>387</v>
      </c>
      <c r="AE91" s="211" t="s">
        <v>164</v>
      </c>
      <c r="AF91" s="212">
        <f t="shared" si="5"/>
        <v>41</v>
      </c>
      <c r="AG91" s="213">
        <f t="shared" si="6"/>
        <v>193.41</v>
      </c>
      <c r="AH91" s="214">
        <f t="shared" si="7"/>
        <v>7929.8099999999995</v>
      </c>
      <c r="AI91" s="215" t="s">
        <v>127</v>
      </c>
    </row>
    <row r="92" spans="1:35" ht="36">
      <c r="A92" s="108">
        <v>2022</v>
      </c>
      <c r="B92" s="108">
        <v>798</v>
      </c>
      <c r="C92" s="109" t="s">
        <v>332</v>
      </c>
      <c r="D92" s="208" t="s">
        <v>398</v>
      </c>
      <c r="E92" s="109" t="s">
        <v>265</v>
      </c>
      <c r="F92" s="216" t="s">
        <v>382</v>
      </c>
      <c r="G92" s="112">
        <v>9.34</v>
      </c>
      <c r="H92" s="112">
        <v>0</v>
      </c>
      <c r="I92" s="107" t="s">
        <v>118</v>
      </c>
      <c r="J92" s="112">
        <f t="shared" si="4"/>
        <v>9.34</v>
      </c>
      <c r="K92" s="210" t="s">
        <v>383</v>
      </c>
      <c r="L92" s="108">
        <v>2022</v>
      </c>
      <c r="M92" s="108">
        <v>8003</v>
      </c>
      <c r="N92" s="109" t="s">
        <v>384</v>
      </c>
      <c r="O92" s="111" t="s">
        <v>385</v>
      </c>
      <c r="P92" s="109" t="s">
        <v>386</v>
      </c>
      <c r="Q92" s="109" t="s">
        <v>386</v>
      </c>
      <c r="R92" s="108">
        <v>6</v>
      </c>
      <c r="S92" s="111" t="s">
        <v>172</v>
      </c>
      <c r="T92" s="108">
        <v>1040303</v>
      </c>
      <c r="U92" s="108">
        <v>1680</v>
      </c>
      <c r="V92" s="108">
        <v>1387</v>
      </c>
      <c r="W92" s="108">
        <v>99</v>
      </c>
      <c r="X92" s="113">
        <v>2022</v>
      </c>
      <c r="Y92" s="113">
        <v>704</v>
      </c>
      <c r="Z92" s="113">
        <v>0</v>
      </c>
      <c r="AA92" s="114" t="s">
        <v>164</v>
      </c>
      <c r="AB92" s="108">
        <v>3462</v>
      </c>
      <c r="AC92" s="109" t="s">
        <v>164</v>
      </c>
      <c r="AD92" s="211" t="s">
        <v>387</v>
      </c>
      <c r="AE92" s="211" t="s">
        <v>164</v>
      </c>
      <c r="AF92" s="212">
        <f t="shared" si="5"/>
        <v>41</v>
      </c>
      <c r="AG92" s="213">
        <f t="shared" si="6"/>
        <v>9.34</v>
      </c>
      <c r="AH92" s="214">
        <f t="shared" si="7"/>
        <v>382.94</v>
      </c>
      <c r="AI92" s="215" t="s">
        <v>127</v>
      </c>
    </row>
    <row r="93" spans="1:35" ht="36">
      <c r="A93" s="108">
        <v>2022</v>
      </c>
      <c r="B93" s="108">
        <v>798</v>
      </c>
      <c r="C93" s="109" t="s">
        <v>332</v>
      </c>
      <c r="D93" s="208" t="s">
        <v>398</v>
      </c>
      <c r="E93" s="109" t="s">
        <v>265</v>
      </c>
      <c r="F93" s="216" t="s">
        <v>382</v>
      </c>
      <c r="G93" s="112">
        <v>147.06</v>
      </c>
      <c r="H93" s="112">
        <v>27.9</v>
      </c>
      <c r="I93" s="107" t="s">
        <v>118</v>
      </c>
      <c r="J93" s="112">
        <f t="shared" si="4"/>
        <v>119.16</v>
      </c>
      <c r="K93" s="210" t="s">
        <v>383</v>
      </c>
      <c r="L93" s="108">
        <v>2022</v>
      </c>
      <c r="M93" s="108">
        <v>8003</v>
      </c>
      <c r="N93" s="109" t="s">
        <v>384</v>
      </c>
      <c r="O93" s="111" t="s">
        <v>385</v>
      </c>
      <c r="P93" s="109" t="s">
        <v>386</v>
      </c>
      <c r="Q93" s="109" t="s">
        <v>386</v>
      </c>
      <c r="R93" s="108">
        <v>6</v>
      </c>
      <c r="S93" s="111" t="s">
        <v>172</v>
      </c>
      <c r="T93" s="108">
        <v>1010203</v>
      </c>
      <c r="U93" s="108">
        <v>140</v>
      </c>
      <c r="V93" s="108">
        <v>1066</v>
      </c>
      <c r="W93" s="108">
        <v>99</v>
      </c>
      <c r="X93" s="113">
        <v>2022</v>
      </c>
      <c r="Y93" s="113">
        <v>702</v>
      </c>
      <c r="Z93" s="113">
        <v>0</v>
      </c>
      <c r="AA93" s="114" t="s">
        <v>164</v>
      </c>
      <c r="AB93" s="108">
        <v>3463</v>
      </c>
      <c r="AC93" s="109" t="s">
        <v>164</v>
      </c>
      <c r="AD93" s="211" t="s">
        <v>387</v>
      </c>
      <c r="AE93" s="211" t="s">
        <v>164</v>
      </c>
      <c r="AF93" s="212">
        <f t="shared" si="5"/>
        <v>41</v>
      </c>
      <c r="AG93" s="213">
        <f t="shared" si="6"/>
        <v>119.16</v>
      </c>
      <c r="AH93" s="214">
        <f t="shared" si="7"/>
        <v>4885.5599999999995</v>
      </c>
      <c r="AI93" s="215" t="s">
        <v>127</v>
      </c>
    </row>
    <row r="94" spans="1:35" ht="36">
      <c r="A94" s="108">
        <v>2022</v>
      </c>
      <c r="B94" s="108">
        <v>799</v>
      </c>
      <c r="C94" s="109" t="s">
        <v>332</v>
      </c>
      <c r="D94" s="208" t="s">
        <v>399</v>
      </c>
      <c r="E94" s="109" t="s">
        <v>265</v>
      </c>
      <c r="F94" s="216" t="s">
        <v>382</v>
      </c>
      <c r="G94" s="112">
        <v>586.31</v>
      </c>
      <c r="H94" s="112">
        <v>104.27</v>
      </c>
      <c r="I94" s="107" t="s">
        <v>118</v>
      </c>
      <c r="J94" s="112">
        <f t="shared" si="4"/>
        <v>482.03999999999996</v>
      </c>
      <c r="K94" s="210" t="s">
        <v>383</v>
      </c>
      <c r="L94" s="108">
        <v>2022</v>
      </c>
      <c r="M94" s="108">
        <v>8024</v>
      </c>
      <c r="N94" s="109" t="s">
        <v>384</v>
      </c>
      <c r="O94" s="111" t="s">
        <v>385</v>
      </c>
      <c r="P94" s="109" t="s">
        <v>386</v>
      </c>
      <c r="Q94" s="109" t="s">
        <v>386</v>
      </c>
      <c r="R94" s="108">
        <v>6</v>
      </c>
      <c r="S94" s="111" t="s">
        <v>172</v>
      </c>
      <c r="T94" s="108">
        <v>1010203</v>
      </c>
      <c r="U94" s="108">
        <v>140</v>
      </c>
      <c r="V94" s="108">
        <v>1066</v>
      </c>
      <c r="W94" s="108">
        <v>99</v>
      </c>
      <c r="X94" s="113">
        <v>2022</v>
      </c>
      <c r="Y94" s="113">
        <v>702</v>
      </c>
      <c r="Z94" s="113">
        <v>0</v>
      </c>
      <c r="AA94" s="114" t="s">
        <v>164</v>
      </c>
      <c r="AB94" s="108">
        <v>3468</v>
      </c>
      <c r="AC94" s="109" t="s">
        <v>164</v>
      </c>
      <c r="AD94" s="211" t="s">
        <v>391</v>
      </c>
      <c r="AE94" s="211" t="s">
        <v>164</v>
      </c>
      <c r="AF94" s="212">
        <f t="shared" si="5"/>
        <v>40</v>
      </c>
      <c r="AG94" s="213">
        <f t="shared" si="6"/>
        <v>482.03999999999996</v>
      </c>
      <c r="AH94" s="214">
        <f t="shared" si="7"/>
        <v>19281.6</v>
      </c>
      <c r="AI94" s="215" t="s">
        <v>127</v>
      </c>
    </row>
    <row r="95" spans="1:35" ht="36">
      <c r="A95" s="108">
        <v>2022</v>
      </c>
      <c r="B95" s="108">
        <v>800</v>
      </c>
      <c r="C95" s="109" t="s">
        <v>332</v>
      </c>
      <c r="D95" s="208" t="s">
        <v>400</v>
      </c>
      <c r="E95" s="109" t="s">
        <v>265</v>
      </c>
      <c r="F95" s="216" t="s">
        <v>382</v>
      </c>
      <c r="G95" s="112">
        <v>44.52</v>
      </c>
      <c r="H95" s="112">
        <v>27.9</v>
      </c>
      <c r="I95" s="107" t="s">
        <v>118</v>
      </c>
      <c r="J95" s="112">
        <f t="shared" si="4"/>
        <v>16.620000000000005</v>
      </c>
      <c r="K95" s="210" t="s">
        <v>383</v>
      </c>
      <c r="L95" s="108">
        <v>2022</v>
      </c>
      <c r="M95" s="108">
        <v>8023</v>
      </c>
      <c r="N95" s="109" t="s">
        <v>384</v>
      </c>
      <c r="O95" s="111" t="s">
        <v>385</v>
      </c>
      <c r="P95" s="109" t="s">
        <v>386</v>
      </c>
      <c r="Q95" s="109" t="s">
        <v>386</v>
      </c>
      <c r="R95" s="108">
        <v>6</v>
      </c>
      <c r="S95" s="111" t="s">
        <v>172</v>
      </c>
      <c r="T95" s="108">
        <v>1040103</v>
      </c>
      <c r="U95" s="108">
        <v>1460</v>
      </c>
      <c r="V95" s="108">
        <v>1347</v>
      </c>
      <c r="W95" s="108">
        <v>99</v>
      </c>
      <c r="X95" s="113">
        <v>2022</v>
      </c>
      <c r="Y95" s="113">
        <v>145</v>
      </c>
      <c r="Z95" s="113">
        <v>0</v>
      </c>
      <c r="AA95" s="114" t="s">
        <v>164</v>
      </c>
      <c r="AB95" s="108">
        <v>3464</v>
      </c>
      <c r="AC95" s="109" t="s">
        <v>164</v>
      </c>
      <c r="AD95" s="211" t="s">
        <v>391</v>
      </c>
      <c r="AE95" s="211" t="s">
        <v>164</v>
      </c>
      <c r="AF95" s="212">
        <f t="shared" si="5"/>
        <v>40</v>
      </c>
      <c r="AG95" s="213">
        <f t="shared" si="6"/>
        <v>16.620000000000005</v>
      </c>
      <c r="AH95" s="214">
        <f t="shared" si="7"/>
        <v>664.8000000000002</v>
      </c>
      <c r="AI95" s="215" t="s">
        <v>127</v>
      </c>
    </row>
    <row r="96" spans="1:35" ht="36">
      <c r="A96" s="108">
        <v>2022</v>
      </c>
      <c r="B96" s="108">
        <v>800</v>
      </c>
      <c r="C96" s="109" t="s">
        <v>332</v>
      </c>
      <c r="D96" s="208" t="s">
        <v>400</v>
      </c>
      <c r="E96" s="109" t="s">
        <v>265</v>
      </c>
      <c r="F96" s="216" t="s">
        <v>382</v>
      </c>
      <c r="G96" s="112">
        <v>110.37</v>
      </c>
      <c r="H96" s="112">
        <v>0</v>
      </c>
      <c r="I96" s="107" t="s">
        <v>118</v>
      </c>
      <c r="J96" s="112">
        <f t="shared" si="4"/>
        <v>110.37</v>
      </c>
      <c r="K96" s="210" t="s">
        <v>383</v>
      </c>
      <c r="L96" s="108">
        <v>2022</v>
      </c>
      <c r="M96" s="108">
        <v>8023</v>
      </c>
      <c r="N96" s="109" t="s">
        <v>384</v>
      </c>
      <c r="O96" s="111" t="s">
        <v>385</v>
      </c>
      <c r="P96" s="109" t="s">
        <v>386</v>
      </c>
      <c r="Q96" s="109" t="s">
        <v>386</v>
      </c>
      <c r="R96" s="108">
        <v>6</v>
      </c>
      <c r="S96" s="111" t="s">
        <v>172</v>
      </c>
      <c r="T96" s="108">
        <v>1010203</v>
      </c>
      <c r="U96" s="108">
        <v>140</v>
      </c>
      <c r="V96" s="108">
        <v>1066</v>
      </c>
      <c r="W96" s="108">
        <v>99</v>
      </c>
      <c r="X96" s="113">
        <v>2022</v>
      </c>
      <c r="Y96" s="113">
        <v>702</v>
      </c>
      <c r="Z96" s="113">
        <v>0</v>
      </c>
      <c r="AA96" s="114" t="s">
        <v>164</v>
      </c>
      <c r="AB96" s="108">
        <v>3465</v>
      </c>
      <c r="AC96" s="109" t="s">
        <v>164</v>
      </c>
      <c r="AD96" s="211" t="s">
        <v>391</v>
      </c>
      <c r="AE96" s="211" t="s">
        <v>164</v>
      </c>
      <c r="AF96" s="212">
        <f t="shared" si="5"/>
        <v>40</v>
      </c>
      <c r="AG96" s="213">
        <f t="shared" si="6"/>
        <v>110.37</v>
      </c>
      <c r="AH96" s="214">
        <f t="shared" si="7"/>
        <v>4414.8</v>
      </c>
      <c r="AI96" s="215" t="s">
        <v>127</v>
      </c>
    </row>
    <row r="97" spans="1:35" ht="108">
      <c r="A97" s="108">
        <v>2022</v>
      </c>
      <c r="B97" s="108">
        <v>801</v>
      </c>
      <c r="C97" s="109" t="s">
        <v>332</v>
      </c>
      <c r="D97" s="208" t="s">
        <v>401</v>
      </c>
      <c r="E97" s="109" t="s">
        <v>402</v>
      </c>
      <c r="F97" s="216" t="s">
        <v>403</v>
      </c>
      <c r="G97" s="112">
        <v>487.19</v>
      </c>
      <c r="H97" s="112">
        <v>87.81</v>
      </c>
      <c r="I97" s="107" t="s">
        <v>118</v>
      </c>
      <c r="J97" s="112">
        <f t="shared" si="4"/>
        <v>399.38</v>
      </c>
      <c r="K97" s="210" t="s">
        <v>383</v>
      </c>
      <c r="L97" s="108">
        <v>2022</v>
      </c>
      <c r="M97" s="108">
        <v>8242</v>
      </c>
      <c r="N97" s="109" t="s">
        <v>404</v>
      </c>
      <c r="O97" s="111" t="s">
        <v>385</v>
      </c>
      <c r="P97" s="109" t="s">
        <v>386</v>
      </c>
      <c r="Q97" s="109" t="s">
        <v>386</v>
      </c>
      <c r="R97" s="108">
        <v>6</v>
      </c>
      <c r="S97" s="111" t="s">
        <v>172</v>
      </c>
      <c r="T97" s="108">
        <v>1010203</v>
      </c>
      <c r="U97" s="108">
        <v>140</v>
      </c>
      <c r="V97" s="108">
        <v>1066</v>
      </c>
      <c r="W97" s="108">
        <v>99</v>
      </c>
      <c r="X97" s="113">
        <v>2022</v>
      </c>
      <c r="Y97" s="113">
        <v>702</v>
      </c>
      <c r="Z97" s="113">
        <v>0</v>
      </c>
      <c r="AA97" s="114" t="s">
        <v>164</v>
      </c>
      <c r="AB97" s="108">
        <v>3470</v>
      </c>
      <c r="AC97" s="109" t="s">
        <v>164</v>
      </c>
      <c r="AD97" s="211" t="s">
        <v>405</v>
      </c>
      <c r="AE97" s="211" t="s">
        <v>164</v>
      </c>
      <c r="AF97" s="212">
        <f t="shared" si="5"/>
        <v>31</v>
      </c>
      <c r="AG97" s="213">
        <f t="shared" si="6"/>
        <v>399.38</v>
      </c>
      <c r="AH97" s="214">
        <f t="shared" si="7"/>
        <v>12380.78</v>
      </c>
      <c r="AI97" s="215" t="s">
        <v>127</v>
      </c>
    </row>
    <row r="98" spans="1:35" ht="36">
      <c r="A98" s="108">
        <v>2022</v>
      </c>
      <c r="B98" s="108">
        <v>810</v>
      </c>
      <c r="C98" s="109" t="s">
        <v>332</v>
      </c>
      <c r="D98" s="208" t="s">
        <v>406</v>
      </c>
      <c r="E98" s="109" t="s">
        <v>292</v>
      </c>
      <c r="F98" s="216" t="s">
        <v>407</v>
      </c>
      <c r="G98" s="112">
        <v>552.34</v>
      </c>
      <c r="H98" s="112">
        <v>98.68</v>
      </c>
      <c r="I98" s="107" t="s">
        <v>118</v>
      </c>
      <c r="J98" s="112">
        <f t="shared" si="4"/>
        <v>453.66</v>
      </c>
      <c r="K98" s="210" t="s">
        <v>408</v>
      </c>
      <c r="L98" s="108">
        <v>2022</v>
      </c>
      <c r="M98" s="108">
        <v>10090</v>
      </c>
      <c r="N98" s="109" t="s">
        <v>124</v>
      </c>
      <c r="O98" s="111" t="s">
        <v>385</v>
      </c>
      <c r="P98" s="109" t="s">
        <v>386</v>
      </c>
      <c r="Q98" s="109" t="s">
        <v>386</v>
      </c>
      <c r="R98" s="108">
        <v>6</v>
      </c>
      <c r="S98" s="111" t="s">
        <v>172</v>
      </c>
      <c r="T98" s="108">
        <v>1010203</v>
      </c>
      <c r="U98" s="108">
        <v>140</v>
      </c>
      <c r="V98" s="108">
        <v>1066</v>
      </c>
      <c r="W98" s="108">
        <v>100</v>
      </c>
      <c r="X98" s="113">
        <v>2022</v>
      </c>
      <c r="Y98" s="113">
        <v>370</v>
      </c>
      <c r="Z98" s="113">
        <v>0</v>
      </c>
      <c r="AA98" s="114" t="s">
        <v>332</v>
      </c>
      <c r="AB98" s="108">
        <v>3127</v>
      </c>
      <c r="AC98" s="109" t="s">
        <v>332</v>
      </c>
      <c r="AD98" s="211" t="s">
        <v>363</v>
      </c>
      <c r="AE98" s="211" t="s">
        <v>332</v>
      </c>
      <c r="AF98" s="212">
        <f t="shared" si="5"/>
        <v>-49</v>
      </c>
      <c r="AG98" s="213">
        <f t="shared" si="6"/>
        <v>453.66</v>
      </c>
      <c r="AH98" s="214">
        <f t="shared" si="7"/>
        <v>-22229.34</v>
      </c>
      <c r="AI98" s="215" t="s">
        <v>127</v>
      </c>
    </row>
    <row r="99" spans="1:35" ht="132">
      <c r="A99" s="108">
        <v>2022</v>
      </c>
      <c r="B99" s="108">
        <v>821</v>
      </c>
      <c r="C99" s="109" t="s">
        <v>409</v>
      </c>
      <c r="D99" s="208" t="s">
        <v>410</v>
      </c>
      <c r="E99" s="109" t="s">
        <v>317</v>
      </c>
      <c r="F99" s="216" t="s">
        <v>411</v>
      </c>
      <c r="G99" s="112">
        <v>8871.49</v>
      </c>
      <c r="H99" s="112">
        <v>806.5</v>
      </c>
      <c r="I99" s="107" t="s">
        <v>118</v>
      </c>
      <c r="J99" s="112">
        <f t="shared" si="4"/>
        <v>8064.99</v>
      </c>
      <c r="K99" s="210" t="s">
        <v>340</v>
      </c>
      <c r="L99" s="108">
        <v>2022</v>
      </c>
      <c r="M99" s="108">
        <v>10109</v>
      </c>
      <c r="N99" s="109" t="s">
        <v>124</v>
      </c>
      <c r="O99" s="111" t="s">
        <v>341</v>
      </c>
      <c r="P99" s="109" t="s">
        <v>342</v>
      </c>
      <c r="Q99" s="109" t="s">
        <v>343</v>
      </c>
      <c r="R99" s="108">
        <v>4</v>
      </c>
      <c r="S99" s="111" t="s">
        <v>123</v>
      </c>
      <c r="T99" s="108">
        <v>1090503</v>
      </c>
      <c r="U99" s="108">
        <v>3550</v>
      </c>
      <c r="V99" s="108">
        <v>1740</v>
      </c>
      <c r="W99" s="108">
        <v>99</v>
      </c>
      <c r="X99" s="113">
        <v>2022</v>
      </c>
      <c r="Y99" s="113">
        <v>162</v>
      </c>
      <c r="Z99" s="113">
        <v>0</v>
      </c>
      <c r="AA99" s="114" t="s">
        <v>124</v>
      </c>
      <c r="AB99" s="108">
        <v>3139</v>
      </c>
      <c r="AC99" s="109" t="s">
        <v>409</v>
      </c>
      <c r="AD99" s="211" t="s">
        <v>366</v>
      </c>
      <c r="AE99" s="211" t="s">
        <v>409</v>
      </c>
      <c r="AF99" s="212">
        <f t="shared" si="5"/>
        <v>-48</v>
      </c>
      <c r="AG99" s="213">
        <f t="shared" si="6"/>
        <v>8064.99</v>
      </c>
      <c r="AH99" s="214">
        <f t="shared" si="7"/>
        <v>-387119.52</v>
      </c>
      <c r="AI99" s="215" t="s">
        <v>127</v>
      </c>
    </row>
    <row r="100" spans="1:35" ht="72">
      <c r="A100" s="108">
        <v>2022</v>
      </c>
      <c r="B100" s="108">
        <v>822</v>
      </c>
      <c r="C100" s="109" t="s">
        <v>409</v>
      </c>
      <c r="D100" s="208" t="s">
        <v>412</v>
      </c>
      <c r="E100" s="109" t="s">
        <v>413</v>
      </c>
      <c r="F100" s="216" t="s">
        <v>414</v>
      </c>
      <c r="G100" s="112">
        <v>3641.68</v>
      </c>
      <c r="H100" s="112">
        <v>331.06</v>
      </c>
      <c r="I100" s="107" t="s">
        <v>118</v>
      </c>
      <c r="J100" s="112">
        <f t="shared" si="4"/>
        <v>3310.62</v>
      </c>
      <c r="K100" s="210" t="s">
        <v>415</v>
      </c>
      <c r="L100" s="108">
        <v>2022</v>
      </c>
      <c r="M100" s="108">
        <v>10162</v>
      </c>
      <c r="N100" s="109" t="s">
        <v>124</v>
      </c>
      <c r="O100" s="111" t="s">
        <v>266</v>
      </c>
      <c r="P100" s="109" t="s">
        <v>267</v>
      </c>
      <c r="Q100" s="109" t="s">
        <v>267</v>
      </c>
      <c r="R100" s="108">
        <v>4</v>
      </c>
      <c r="S100" s="111" t="s">
        <v>123</v>
      </c>
      <c r="T100" s="108">
        <v>1090503</v>
      </c>
      <c r="U100" s="108">
        <v>3550</v>
      </c>
      <c r="V100" s="108">
        <v>1737</v>
      </c>
      <c r="W100" s="108">
        <v>99</v>
      </c>
      <c r="X100" s="113">
        <v>2022</v>
      </c>
      <c r="Y100" s="113">
        <v>505</v>
      </c>
      <c r="Z100" s="113">
        <v>0</v>
      </c>
      <c r="AA100" s="114" t="s">
        <v>332</v>
      </c>
      <c r="AB100" s="108">
        <v>3144</v>
      </c>
      <c r="AC100" s="109" t="s">
        <v>409</v>
      </c>
      <c r="AD100" s="211" t="s">
        <v>416</v>
      </c>
      <c r="AE100" s="211" t="s">
        <v>409</v>
      </c>
      <c r="AF100" s="212">
        <f t="shared" si="5"/>
        <v>-52</v>
      </c>
      <c r="AG100" s="213">
        <f t="shared" si="6"/>
        <v>3310.62</v>
      </c>
      <c r="AH100" s="214">
        <f t="shared" si="7"/>
        <v>-172152.24</v>
      </c>
      <c r="AI100" s="215" t="s">
        <v>127</v>
      </c>
    </row>
    <row r="101" spans="1:35" ht="108">
      <c r="A101" s="108">
        <v>2022</v>
      </c>
      <c r="B101" s="108">
        <v>823</v>
      </c>
      <c r="C101" s="109" t="s">
        <v>409</v>
      </c>
      <c r="D101" s="208" t="s">
        <v>417</v>
      </c>
      <c r="E101" s="109" t="s">
        <v>413</v>
      </c>
      <c r="F101" s="216" t="s">
        <v>418</v>
      </c>
      <c r="G101" s="112">
        <v>4308.04</v>
      </c>
      <c r="H101" s="112">
        <v>776.86</v>
      </c>
      <c r="I101" s="107" t="s">
        <v>118</v>
      </c>
      <c r="J101" s="112">
        <f t="shared" si="4"/>
        <v>3531.18</v>
      </c>
      <c r="K101" s="210" t="s">
        <v>419</v>
      </c>
      <c r="L101" s="108">
        <v>2022</v>
      </c>
      <c r="M101" s="108">
        <v>10163</v>
      </c>
      <c r="N101" s="109" t="s">
        <v>124</v>
      </c>
      <c r="O101" s="111" t="s">
        <v>266</v>
      </c>
      <c r="P101" s="109" t="s">
        <v>267</v>
      </c>
      <c r="Q101" s="109" t="s">
        <v>267</v>
      </c>
      <c r="R101" s="108">
        <v>4</v>
      </c>
      <c r="S101" s="111" t="s">
        <v>123</v>
      </c>
      <c r="T101" s="108">
        <v>1090603</v>
      </c>
      <c r="U101" s="108">
        <v>3660</v>
      </c>
      <c r="V101" s="108">
        <v>1806</v>
      </c>
      <c r="W101" s="108">
        <v>99</v>
      </c>
      <c r="X101" s="113">
        <v>2022</v>
      </c>
      <c r="Y101" s="113">
        <v>504</v>
      </c>
      <c r="Z101" s="113">
        <v>0</v>
      </c>
      <c r="AA101" s="114" t="s">
        <v>332</v>
      </c>
      <c r="AB101" s="108">
        <v>3145</v>
      </c>
      <c r="AC101" s="109" t="s">
        <v>420</v>
      </c>
      <c r="AD101" s="211" t="s">
        <v>416</v>
      </c>
      <c r="AE101" s="211" t="s">
        <v>420</v>
      </c>
      <c r="AF101" s="212">
        <f t="shared" si="5"/>
        <v>-51</v>
      </c>
      <c r="AG101" s="213">
        <f t="shared" si="6"/>
        <v>3531.18</v>
      </c>
      <c r="AH101" s="214">
        <f t="shared" si="7"/>
        <v>-180090.18</v>
      </c>
      <c r="AI101" s="215" t="s">
        <v>127</v>
      </c>
    </row>
    <row r="102" spans="1:35" ht="36">
      <c r="A102" s="108">
        <v>2022</v>
      </c>
      <c r="B102" s="108">
        <v>824</v>
      </c>
      <c r="C102" s="109" t="s">
        <v>133</v>
      </c>
      <c r="D102" s="208" t="s">
        <v>421</v>
      </c>
      <c r="E102" s="109" t="s">
        <v>177</v>
      </c>
      <c r="F102" s="216" t="s">
        <v>422</v>
      </c>
      <c r="G102" s="112">
        <v>3096.39</v>
      </c>
      <c r="H102" s="112">
        <v>48.79</v>
      </c>
      <c r="I102" s="107" t="s">
        <v>118</v>
      </c>
      <c r="J102" s="112">
        <f t="shared" si="4"/>
        <v>3047.6</v>
      </c>
      <c r="K102" s="210" t="s">
        <v>423</v>
      </c>
      <c r="L102" s="108">
        <v>2022</v>
      </c>
      <c r="M102" s="108">
        <v>9881</v>
      </c>
      <c r="N102" s="109" t="s">
        <v>292</v>
      </c>
      <c r="O102" s="111" t="s">
        <v>424</v>
      </c>
      <c r="P102" s="109" t="s">
        <v>425</v>
      </c>
      <c r="Q102" s="109" t="s">
        <v>425</v>
      </c>
      <c r="R102" s="108">
        <v>5</v>
      </c>
      <c r="S102" s="111" t="s">
        <v>301</v>
      </c>
      <c r="T102" s="108">
        <v>1040503</v>
      </c>
      <c r="U102" s="108">
        <v>1900</v>
      </c>
      <c r="V102" s="108">
        <v>1080</v>
      </c>
      <c r="W102" s="108">
        <v>99</v>
      </c>
      <c r="X102" s="113">
        <v>2022</v>
      </c>
      <c r="Y102" s="113">
        <v>58</v>
      </c>
      <c r="Z102" s="113">
        <v>0</v>
      </c>
      <c r="AA102" s="114" t="s">
        <v>133</v>
      </c>
      <c r="AB102" s="108">
        <v>3241</v>
      </c>
      <c r="AC102" s="109" t="s">
        <v>270</v>
      </c>
      <c r="AD102" s="211" t="s">
        <v>278</v>
      </c>
      <c r="AE102" s="211" t="s">
        <v>270</v>
      </c>
      <c r="AF102" s="212">
        <f t="shared" si="5"/>
        <v>-31</v>
      </c>
      <c r="AG102" s="213">
        <f t="shared" si="6"/>
        <v>3047.6</v>
      </c>
      <c r="AH102" s="214">
        <f t="shared" si="7"/>
        <v>-94475.59999999999</v>
      </c>
      <c r="AI102" s="215" t="s">
        <v>127</v>
      </c>
    </row>
    <row r="103" spans="1:35" ht="15">
      <c r="A103" s="108">
        <v>2022</v>
      </c>
      <c r="B103" s="108">
        <v>825</v>
      </c>
      <c r="C103" s="109" t="s">
        <v>133</v>
      </c>
      <c r="D103" s="208" t="s">
        <v>426</v>
      </c>
      <c r="E103" s="109" t="s">
        <v>420</v>
      </c>
      <c r="F103" s="216" t="s">
        <v>427</v>
      </c>
      <c r="G103" s="112">
        <v>836.06</v>
      </c>
      <c r="H103" s="112">
        <v>0</v>
      </c>
      <c r="I103" s="107" t="s">
        <v>127</v>
      </c>
      <c r="J103" s="112">
        <f t="shared" si="4"/>
        <v>836.06</v>
      </c>
      <c r="K103" s="210" t="s">
        <v>428</v>
      </c>
      <c r="L103" s="108">
        <v>2022</v>
      </c>
      <c r="M103" s="108">
        <v>10590</v>
      </c>
      <c r="N103" s="109" t="s">
        <v>133</v>
      </c>
      <c r="O103" s="111" t="s">
        <v>429</v>
      </c>
      <c r="P103" s="109" t="s">
        <v>430</v>
      </c>
      <c r="Q103" s="109" t="s">
        <v>431</v>
      </c>
      <c r="R103" s="108">
        <v>6</v>
      </c>
      <c r="S103" s="111" t="s">
        <v>172</v>
      </c>
      <c r="T103" s="108">
        <v>1010203</v>
      </c>
      <c r="U103" s="108">
        <v>140</v>
      </c>
      <c r="V103" s="108">
        <v>1064</v>
      </c>
      <c r="W103" s="108">
        <v>99</v>
      </c>
      <c r="X103" s="113">
        <v>2022</v>
      </c>
      <c r="Y103" s="113">
        <v>160</v>
      </c>
      <c r="Z103" s="113">
        <v>0</v>
      </c>
      <c r="AA103" s="114" t="s">
        <v>432</v>
      </c>
      <c r="AB103" s="108">
        <v>3160</v>
      </c>
      <c r="AC103" s="109" t="s">
        <v>432</v>
      </c>
      <c r="AD103" s="211" t="s">
        <v>433</v>
      </c>
      <c r="AE103" s="211" t="s">
        <v>432</v>
      </c>
      <c r="AF103" s="212">
        <f t="shared" si="5"/>
        <v>-57</v>
      </c>
      <c r="AG103" s="213">
        <f t="shared" si="6"/>
        <v>836.06</v>
      </c>
      <c r="AH103" s="214">
        <f t="shared" si="7"/>
        <v>-47655.42</v>
      </c>
      <c r="AI103" s="215" t="s">
        <v>127</v>
      </c>
    </row>
    <row r="104" spans="1:35" ht="120">
      <c r="A104" s="108">
        <v>2022</v>
      </c>
      <c r="B104" s="108">
        <v>826</v>
      </c>
      <c r="C104" s="109" t="s">
        <v>432</v>
      </c>
      <c r="D104" s="208" t="s">
        <v>434</v>
      </c>
      <c r="E104" s="109" t="s">
        <v>413</v>
      </c>
      <c r="F104" s="216" t="s">
        <v>435</v>
      </c>
      <c r="G104" s="112">
        <v>9229.47</v>
      </c>
      <c r="H104" s="112">
        <v>1664.33</v>
      </c>
      <c r="I104" s="107" t="s">
        <v>118</v>
      </c>
      <c r="J104" s="112">
        <f t="shared" si="4"/>
        <v>7565.139999999999</v>
      </c>
      <c r="K104" s="210" t="s">
        <v>436</v>
      </c>
      <c r="L104" s="108">
        <v>2022</v>
      </c>
      <c r="M104" s="108">
        <v>10161</v>
      </c>
      <c r="N104" s="109" t="s">
        <v>124</v>
      </c>
      <c r="O104" s="111" t="s">
        <v>266</v>
      </c>
      <c r="P104" s="109" t="s">
        <v>267</v>
      </c>
      <c r="Q104" s="109" t="s">
        <v>267</v>
      </c>
      <c r="R104" s="108">
        <v>4</v>
      </c>
      <c r="S104" s="111" t="s">
        <v>123</v>
      </c>
      <c r="T104" s="108">
        <v>1010503</v>
      </c>
      <c r="U104" s="108">
        <v>470</v>
      </c>
      <c r="V104" s="108">
        <v>1904</v>
      </c>
      <c r="W104" s="108">
        <v>99</v>
      </c>
      <c r="X104" s="113">
        <v>2022</v>
      </c>
      <c r="Y104" s="113">
        <v>500</v>
      </c>
      <c r="Z104" s="113">
        <v>0</v>
      </c>
      <c r="AA104" s="114" t="s">
        <v>420</v>
      </c>
      <c r="AB104" s="108">
        <v>3159</v>
      </c>
      <c r="AC104" s="109" t="s">
        <v>432</v>
      </c>
      <c r="AD104" s="211" t="s">
        <v>416</v>
      </c>
      <c r="AE104" s="211" t="s">
        <v>432</v>
      </c>
      <c r="AF104" s="212">
        <f t="shared" si="5"/>
        <v>-47</v>
      </c>
      <c r="AG104" s="213">
        <f t="shared" si="6"/>
        <v>7565.139999999999</v>
      </c>
      <c r="AH104" s="214">
        <f t="shared" si="7"/>
        <v>-355561.57999999996</v>
      </c>
      <c r="AI104" s="215" t="s">
        <v>127</v>
      </c>
    </row>
    <row r="105" spans="1:35" ht="132">
      <c r="A105" s="108">
        <v>2022</v>
      </c>
      <c r="B105" s="108">
        <v>827</v>
      </c>
      <c r="C105" s="109" t="s">
        <v>437</v>
      </c>
      <c r="D105" s="208" t="s">
        <v>438</v>
      </c>
      <c r="E105" s="109" t="s">
        <v>432</v>
      </c>
      <c r="F105" s="216" t="s">
        <v>184</v>
      </c>
      <c r="G105" s="112">
        <v>6710</v>
      </c>
      <c r="H105" s="112">
        <v>1210</v>
      </c>
      <c r="I105" s="107" t="s">
        <v>118</v>
      </c>
      <c r="J105" s="112">
        <f t="shared" si="4"/>
        <v>5500</v>
      </c>
      <c r="K105" s="210" t="s">
        <v>185</v>
      </c>
      <c r="L105" s="108">
        <v>2022</v>
      </c>
      <c r="M105" s="108">
        <v>10631</v>
      </c>
      <c r="N105" s="109" t="s">
        <v>432</v>
      </c>
      <c r="O105" s="111" t="s">
        <v>186</v>
      </c>
      <c r="P105" s="109" t="s">
        <v>187</v>
      </c>
      <c r="Q105" s="109" t="s">
        <v>187</v>
      </c>
      <c r="R105" s="108">
        <v>9</v>
      </c>
      <c r="S105" s="111" t="s">
        <v>188</v>
      </c>
      <c r="T105" s="108">
        <v>1010403</v>
      </c>
      <c r="U105" s="108">
        <v>360</v>
      </c>
      <c r="V105" s="108">
        <v>1135</v>
      </c>
      <c r="W105" s="108">
        <v>99</v>
      </c>
      <c r="X105" s="113">
        <v>2022</v>
      </c>
      <c r="Y105" s="113">
        <v>88</v>
      </c>
      <c r="Z105" s="113">
        <v>0</v>
      </c>
      <c r="AA105" s="114" t="s">
        <v>437</v>
      </c>
      <c r="AB105" s="108">
        <v>3169</v>
      </c>
      <c r="AC105" s="109" t="s">
        <v>437</v>
      </c>
      <c r="AD105" s="211" t="s">
        <v>439</v>
      </c>
      <c r="AE105" s="211" t="s">
        <v>437</v>
      </c>
      <c r="AF105" s="212">
        <f t="shared" si="5"/>
        <v>-58</v>
      </c>
      <c r="AG105" s="213">
        <f t="shared" si="6"/>
        <v>5500</v>
      </c>
      <c r="AH105" s="214">
        <f t="shared" si="7"/>
        <v>-319000</v>
      </c>
      <c r="AI105" s="215" t="s">
        <v>127</v>
      </c>
    </row>
    <row r="106" spans="1:35" ht="36">
      <c r="A106" s="108">
        <v>2022</v>
      </c>
      <c r="B106" s="108">
        <v>828</v>
      </c>
      <c r="C106" s="109" t="s">
        <v>437</v>
      </c>
      <c r="D106" s="208" t="s">
        <v>440</v>
      </c>
      <c r="E106" s="109" t="s">
        <v>409</v>
      </c>
      <c r="F106" s="216" t="s">
        <v>441</v>
      </c>
      <c r="G106" s="112">
        <v>219.6</v>
      </c>
      <c r="H106" s="112">
        <v>39.6</v>
      </c>
      <c r="I106" s="107" t="s">
        <v>118</v>
      </c>
      <c r="J106" s="112">
        <f t="shared" si="4"/>
        <v>180</v>
      </c>
      <c r="K106" s="210" t="s">
        <v>442</v>
      </c>
      <c r="L106" s="108">
        <v>2022</v>
      </c>
      <c r="M106" s="108">
        <v>10518</v>
      </c>
      <c r="N106" s="109" t="s">
        <v>420</v>
      </c>
      <c r="O106" s="111" t="s">
        <v>282</v>
      </c>
      <c r="P106" s="109" t="s">
        <v>283</v>
      </c>
      <c r="Q106" s="109" t="s">
        <v>284</v>
      </c>
      <c r="R106" s="108">
        <v>6</v>
      </c>
      <c r="S106" s="111" t="s">
        <v>172</v>
      </c>
      <c r="T106" s="108">
        <v>1010202</v>
      </c>
      <c r="U106" s="108">
        <v>130</v>
      </c>
      <c r="V106" s="108">
        <v>1079</v>
      </c>
      <c r="W106" s="108">
        <v>100</v>
      </c>
      <c r="X106" s="113">
        <v>2022</v>
      </c>
      <c r="Y106" s="113">
        <v>445</v>
      </c>
      <c r="Z106" s="113">
        <v>0</v>
      </c>
      <c r="AA106" s="114" t="s">
        <v>437</v>
      </c>
      <c r="AB106" s="108">
        <v>3170</v>
      </c>
      <c r="AC106" s="109" t="s">
        <v>437</v>
      </c>
      <c r="AD106" s="211" t="s">
        <v>443</v>
      </c>
      <c r="AE106" s="211" t="s">
        <v>437</v>
      </c>
      <c r="AF106" s="212">
        <f t="shared" si="5"/>
        <v>-53</v>
      </c>
      <c r="AG106" s="213">
        <f t="shared" si="6"/>
        <v>180</v>
      </c>
      <c r="AH106" s="214">
        <f t="shared" si="7"/>
        <v>-9540</v>
      </c>
      <c r="AI106" s="215" t="s">
        <v>127</v>
      </c>
    </row>
    <row r="107" spans="1:35" ht="48">
      <c r="A107" s="108">
        <v>2022</v>
      </c>
      <c r="B107" s="108">
        <v>829</v>
      </c>
      <c r="C107" s="109" t="s">
        <v>437</v>
      </c>
      <c r="D107" s="208" t="s">
        <v>444</v>
      </c>
      <c r="E107" s="109" t="s">
        <v>314</v>
      </c>
      <c r="F107" s="216" t="s">
        <v>445</v>
      </c>
      <c r="G107" s="112">
        <v>7516.67</v>
      </c>
      <c r="H107" s="112">
        <v>0</v>
      </c>
      <c r="I107" s="107" t="s">
        <v>127</v>
      </c>
      <c r="J107" s="112">
        <f t="shared" si="4"/>
        <v>7516.67</v>
      </c>
      <c r="K107" s="210" t="s">
        <v>446</v>
      </c>
      <c r="L107" s="108">
        <v>2022</v>
      </c>
      <c r="M107" s="108">
        <v>10327</v>
      </c>
      <c r="N107" s="109" t="s">
        <v>332</v>
      </c>
      <c r="O107" s="111" t="s">
        <v>447</v>
      </c>
      <c r="P107" s="109" t="s">
        <v>448</v>
      </c>
      <c r="Q107" s="109" t="s">
        <v>448</v>
      </c>
      <c r="R107" s="108">
        <v>6</v>
      </c>
      <c r="S107" s="111" t="s">
        <v>172</v>
      </c>
      <c r="T107" s="108">
        <v>1090302</v>
      </c>
      <c r="U107" s="108">
        <v>3320</v>
      </c>
      <c r="V107" s="108">
        <v>2020</v>
      </c>
      <c r="W107" s="108">
        <v>99</v>
      </c>
      <c r="X107" s="113">
        <v>2022</v>
      </c>
      <c r="Y107" s="113">
        <v>619</v>
      </c>
      <c r="Z107" s="113">
        <v>0</v>
      </c>
      <c r="AA107" s="114" t="s">
        <v>437</v>
      </c>
      <c r="AB107" s="108">
        <v>3172</v>
      </c>
      <c r="AC107" s="109" t="s">
        <v>437</v>
      </c>
      <c r="AD107" s="211" t="s">
        <v>449</v>
      </c>
      <c r="AE107" s="211" t="s">
        <v>437</v>
      </c>
      <c r="AF107" s="212">
        <f t="shared" si="5"/>
        <v>-48</v>
      </c>
      <c r="AG107" s="213">
        <f t="shared" si="6"/>
        <v>7516.67</v>
      </c>
      <c r="AH107" s="214">
        <f t="shared" si="7"/>
        <v>-360800.16000000003</v>
      </c>
      <c r="AI107" s="215" t="s">
        <v>127</v>
      </c>
    </row>
    <row r="108" spans="1:35" ht="120">
      <c r="A108" s="108">
        <v>2022</v>
      </c>
      <c r="B108" s="108">
        <v>831</v>
      </c>
      <c r="C108" s="109" t="s">
        <v>450</v>
      </c>
      <c r="D108" s="208" t="s">
        <v>451</v>
      </c>
      <c r="E108" s="109" t="s">
        <v>420</v>
      </c>
      <c r="F108" s="216" t="s">
        <v>452</v>
      </c>
      <c r="G108" s="112">
        <v>3190.28</v>
      </c>
      <c r="H108" s="112">
        <v>575.3</v>
      </c>
      <c r="I108" s="107" t="s">
        <v>118</v>
      </c>
      <c r="J108" s="112">
        <f t="shared" si="4"/>
        <v>2614.9800000000005</v>
      </c>
      <c r="K108" s="210" t="s">
        <v>119</v>
      </c>
      <c r="L108" s="108">
        <v>2022</v>
      </c>
      <c r="M108" s="108">
        <v>10560</v>
      </c>
      <c r="N108" s="109" t="s">
        <v>133</v>
      </c>
      <c r="O108" s="111" t="s">
        <v>121</v>
      </c>
      <c r="P108" s="109" t="s">
        <v>122</v>
      </c>
      <c r="Q108" s="109" t="s">
        <v>122</v>
      </c>
      <c r="R108" s="108">
        <v>4</v>
      </c>
      <c r="S108" s="111" t="s">
        <v>123</v>
      </c>
      <c r="T108" s="108">
        <v>1080203</v>
      </c>
      <c r="U108" s="108">
        <v>2890</v>
      </c>
      <c r="V108" s="108">
        <v>1938</v>
      </c>
      <c r="W108" s="108">
        <v>97</v>
      </c>
      <c r="X108" s="113">
        <v>2022</v>
      </c>
      <c r="Y108" s="113">
        <v>631</v>
      </c>
      <c r="Z108" s="113">
        <v>0</v>
      </c>
      <c r="AA108" s="114" t="s">
        <v>453</v>
      </c>
      <c r="AB108" s="108">
        <v>3204</v>
      </c>
      <c r="AC108" s="109" t="s">
        <v>454</v>
      </c>
      <c r="AD108" s="211" t="s">
        <v>455</v>
      </c>
      <c r="AE108" s="211" t="s">
        <v>454</v>
      </c>
      <c r="AF108" s="212">
        <f t="shared" si="5"/>
        <v>-49</v>
      </c>
      <c r="AG108" s="213">
        <f t="shared" si="6"/>
        <v>2614.9800000000005</v>
      </c>
      <c r="AH108" s="214">
        <f t="shared" si="7"/>
        <v>-128134.02000000002</v>
      </c>
      <c r="AI108" s="215" t="s">
        <v>127</v>
      </c>
    </row>
    <row r="109" spans="1:35" ht="120">
      <c r="A109" s="108">
        <v>2022</v>
      </c>
      <c r="B109" s="108">
        <v>833</v>
      </c>
      <c r="C109" s="109" t="s">
        <v>450</v>
      </c>
      <c r="D109" s="208" t="s">
        <v>456</v>
      </c>
      <c r="E109" s="109" t="s">
        <v>420</v>
      </c>
      <c r="F109" s="216" t="s">
        <v>457</v>
      </c>
      <c r="G109" s="112">
        <v>10.43</v>
      </c>
      <c r="H109" s="112">
        <v>1.88</v>
      </c>
      <c r="I109" s="107" t="s">
        <v>118</v>
      </c>
      <c r="J109" s="112">
        <f t="shared" si="4"/>
        <v>8.55</v>
      </c>
      <c r="K109" s="210" t="s">
        <v>119</v>
      </c>
      <c r="L109" s="108">
        <v>2022</v>
      </c>
      <c r="M109" s="108">
        <v>10556</v>
      </c>
      <c r="N109" s="109" t="s">
        <v>133</v>
      </c>
      <c r="O109" s="111" t="s">
        <v>121</v>
      </c>
      <c r="P109" s="109" t="s">
        <v>122</v>
      </c>
      <c r="Q109" s="109" t="s">
        <v>122</v>
      </c>
      <c r="R109" s="108">
        <v>4</v>
      </c>
      <c r="S109" s="111" t="s">
        <v>123</v>
      </c>
      <c r="T109" s="108">
        <v>1090403</v>
      </c>
      <c r="U109" s="108">
        <v>3440</v>
      </c>
      <c r="V109" s="108">
        <v>1691</v>
      </c>
      <c r="W109" s="108">
        <v>99</v>
      </c>
      <c r="X109" s="113">
        <v>2021</v>
      </c>
      <c r="Y109" s="113">
        <v>152</v>
      </c>
      <c r="Z109" s="113">
        <v>0</v>
      </c>
      <c r="AA109" s="114" t="s">
        <v>453</v>
      </c>
      <c r="AB109" s="108">
        <v>3196</v>
      </c>
      <c r="AC109" s="109" t="s">
        <v>454</v>
      </c>
      <c r="AD109" s="211" t="s">
        <v>455</v>
      </c>
      <c r="AE109" s="211" t="s">
        <v>454</v>
      </c>
      <c r="AF109" s="212">
        <f t="shared" si="5"/>
        <v>-49</v>
      </c>
      <c r="AG109" s="213">
        <f t="shared" si="6"/>
        <v>8.55</v>
      </c>
      <c r="AH109" s="214">
        <f t="shared" si="7"/>
        <v>-418.95000000000005</v>
      </c>
      <c r="AI109" s="215" t="s">
        <v>127</v>
      </c>
    </row>
    <row r="110" spans="1:35" ht="120">
      <c r="A110" s="108">
        <v>2022</v>
      </c>
      <c r="B110" s="108">
        <v>834</v>
      </c>
      <c r="C110" s="109" t="s">
        <v>450</v>
      </c>
      <c r="D110" s="208" t="s">
        <v>458</v>
      </c>
      <c r="E110" s="109" t="s">
        <v>420</v>
      </c>
      <c r="F110" s="216" t="s">
        <v>459</v>
      </c>
      <c r="G110" s="112">
        <v>15.81</v>
      </c>
      <c r="H110" s="112">
        <v>2.85</v>
      </c>
      <c r="I110" s="107" t="s">
        <v>118</v>
      </c>
      <c r="J110" s="112">
        <f t="shared" si="4"/>
        <v>12.96</v>
      </c>
      <c r="K110" s="210" t="s">
        <v>119</v>
      </c>
      <c r="L110" s="108">
        <v>2022</v>
      </c>
      <c r="M110" s="108">
        <v>10548</v>
      </c>
      <c r="N110" s="109" t="s">
        <v>133</v>
      </c>
      <c r="O110" s="111" t="s">
        <v>121</v>
      </c>
      <c r="P110" s="109" t="s">
        <v>122</v>
      </c>
      <c r="Q110" s="109" t="s">
        <v>122</v>
      </c>
      <c r="R110" s="108">
        <v>4</v>
      </c>
      <c r="S110" s="111" t="s">
        <v>123</v>
      </c>
      <c r="T110" s="108">
        <v>1090403</v>
      </c>
      <c r="U110" s="108">
        <v>3440</v>
      </c>
      <c r="V110" s="108">
        <v>1691</v>
      </c>
      <c r="W110" s="108">
        <v>99</v>
      </c>
      <c r="X110" s="113">
        <v>2021</v>
      </c>
      <c r="Y110" s="113">
        <v>152</v>
      </c>
      <c r="Z110" s="113">
        <v>0</v>
      </c>
      <c r="AA110" s="114" t="s">
        <v>453</v>
      </c>
      <c r="AB110" s="108">
        <v>3199</v>
      </c>
      <c r="AC110" s="109" t="s">
        <v>454</v>
      </c>
      <c r="AD110" s="211" t="s">
        <v>455</v>
      </c>
      <c r="AE110" s="211" t="s">
        <v>454</v>
      </c>
      <c r="AF110" s="212">
        <f t="shared" si="5"/>
        <v>-49</v>
      </c>
      <c r="AG110" s="213">
        <f t="shared" si="6"/>
        <v>12.96</v>
      </c>
      <c r="AH110" s="214">
        <f t="shared" si="7"/>
        <v>-635.0400000000001</v>
      </c>
      <c r="AI110" s="215" t="s">
        <v>127</v>
      </c>
    </row>
    <row r="111" spans="1:35" ht="132">
      <c r="A111" s="108">
        <v>2022</v>
      </c>
      <c r="B111" s="108">
        <v>835</v>
      </c>
      <c r="C111" s="109" t="s">
        <v>450</v>
      </c>
      <c r="D111" s="208" t="s">
        <v>460</v>
      </c>
      <c r="E111" s="109" t="s">
        <v>420</v>
      </c>
      <c r="F111" s="216" t="s">
        <v>461</v>
      </c>
      <c r="G111" s="112">
        <v>2021</v>
      </c>
      <c r="H111" s="112">
        <v>364.44</v>
      </c>
      <c r="I111" s="107" t="s">
        <v>118</v>
      </c>
      <c r="J111" s="112">
        <f t="shared" si="4"/>
        <v>1656.56</v>
      </c>
      <c r="K111" s="210" t="s">
        <v>119</v>
      </c>
      <c r="L111" s="108">
        <v>2022</v>
      </c>
      <c r="M111" s="108">
        <v>10559</v>
      </c>
      <c r="N111" s="109" t="s">
        <v>133</v>
      </c>
      <c r="O111" s="111" t="s">
        <v>121</v>
      </c>
      <c r="P111" s="109" t="s">
        <v>122</v>
      </c>
      <c r="Q111" s="109" t="s">
        <v>122</v>
      </c>
      <c r="R111" s="108">
        <v>4</v>
      </c>
      <c r="S111" s="111" t="s">
        <v>123</v>
      </c>
      <c r="T111" s="108">
        <v>1080203</v>
      </c>
      <c r="U111" s="108">
        <v>2890</v>
      </c>
      <c r="V111" s="108">
        <v>1938</v>
      </c>
      <c r="W111" s="108">
        <v>97</v>
      </c>
      <c r="X111" s="113">
        <v>2022</v>
      </c>
      <c r="Y111" s="113">
        <v>631</v>
      </c>
      <c r="Z111" s="113">
        <v>0</v>
      </c>
      <c r="AA111" s="114" t="s">
        <v>453</v>
      </c>
      <c r="AB111" s="108">
        <v>3209</v>
      </c>
      <c r="AC111" s="109" t="s">
        <v>454</v>
      </c>
      <c r="AD111" s="211" t="s">
        <v>455</v>
      </c>
      <c r="AE111" s="211" t="s">
        <v>454</v>
      </c>
      <c r="AF111" s="212">
        <f t="shared" si="5"/>
        <v>-49</v>
      </c>
      <c r="AG111" s="213">
        <f t="shared" si="6"/>
        <v>1656.56</v>
      </c>
      <c r="AH111" s="214">
        <f t="shared" si="7"/>
        <v>-81171.44</v>
      </c>
      <c r="AI111" s="215" t="s">
        <v>127</v>
      </c>
    </row>
    <row r="112" spans="1:35" ht="132">
      <c r="A112" s="108">
        <v>2022</v>
      </c>
      <c r="B112" s="108">
        <v>836</v>
      </c>
      <c r="C112" s="109" t="s">
        <v>450</v>
      </c>
      <c r="D112" s="208" t="s">
        <v>462</v>
      </c>
      <c r="E112" s="109" t="s">
        <v>420</v>
      </c>
      <c r="F112" s="216" t="s">
        <v>463</v>
      </c>
      <c r="G112" s="112">
        <v>883.68</v>
      </c>
      <c r="H112" s="112">
        <v>159.35</v>
      </c>
      <c r="I112" s="107" t="s">
        <v>118</v>
      </c>
      <c r="J112" s="112">
        <f t="shared" si="4"/>
        <v>724.3299999999999</v>
      </c>
      <c r="K112" s="210" t="s">
        <v>119</v>
      </c>
      <c r="L112" s="108">
        <v>2022</v>
      </c>
      <c r="M112" s="108">
        <v>10557</v>
      </c>
      <c r="N112" s="109" t="s">
        <v>133</v>
      </c>
      <c r="O112" s="111" t="s">
        <v>121</v>
      </c>
      <c r="P112" s="109" t="s">
        <v>122</v>
      </c>
      <c r="Q112" s="109" t="s">
        <v>122</v>
      </c>
      <c r="R112" s="108">
        <v>4</v>
      </c>
      <c r="S112" s="111" t="s">
        <v>123</v>
      </c>
      <c r="T112" s="108">
        <v>1040203</v>
      </c>
      <c r="U112" s="108">
        <v>1570</v>
      </c>
      <c r="V112" s="108">
        <v>1365</v>
      </c>
      <c r="W112" s="108">
        <v>101</v>
      </c>
      <c r="X112" s="113">
        <v>2022</v>
      </c>
      <c r="Y112" s="113">
        <v>73</v>
      </c>
      <c r="Z112" s="113">
        <v>0</v>
      </c>
      <c r="AA112" s="114" t="s">
        <v>453</v>
      </c>
      <c r="AB112" s="108">
        <v>3192</v>
      </c>
      <c r="AC112" s="109" t="s">
        <v>454</v>
      </c>
      <c r="AD112" s="211" t="s">
        <v>455</v>
      </c>
      <c r="AE112" s="211" t="s">
        <v>454</v>
      </c>
      <c r="AF112" s="212">
        <f t="shared" si="5"/>
        <v>-49</v>
      </c>
      <c r="AG112" s="213">
        <f t="shared" si="6"/>
        <v>724.3299999999999</v>
      </c>
      <c r="AH112" s="214">
        <f t="shared" si="7"/>
        <v>-35492.17</v>
      </c>
      <c r="AI112" s="215" t="s">
        <v>127</v>
      </c>
    </row>
    <row r="113" spans="1:35" ht="120">
      <c r="A113" s="108">
        <v>2022</v>
      </c>
      <c r="B113" s="108">
        <v>838</v>
      </c>
      <c r="C113" s="109" t="s">
        <v>450</v>
      </c>
      <c r="D113" s="208" t="s">
        <v>464</v>
      </c>
      <c r="E113" s="109" t="s">
        <v>420</v>
      </c>
      <c r="F113" s="216" t="s">
        <v>465</v>
      </c>
      <c r="G113" s="112">
        <v>79.03</v>
      </c>
      <c r="H113" s="112">
        <v>14.25</v>
      </c>
      <c r="I113" s="107" t="s">
        <v>118</v>
      </c>
      <c r="J113" s="112">
        <f t="shared" si="4"/>
        <v>64.78</v>
      </c>
      <c r="K113" s="210" t="s">
        <v>119</v>
      </c>
      <c r="L113" s="108">
        <v>2022</v>
      </c>
      <c r="M113" s="108">
        <v>10588</v>
      </c>
      <c r="N113" s="109" t="s">
        <v>133</v>
      </c>
      <c r="O113" s="111" t="s">
        <v>121</v>
      </c>
      <c r="P113" s="109" t="s">
        <v>122</v>
      </c>
      <c r="Q113" s="109" t="s">
        <v>122</v>
      </c>
      <c r="R113" s="108">
        <v>4</v>
      </c>
      <c r="S113" s="111" t="s">
        <v>123</v>
      </c>
      <c r="T113" s="108">
        <v>1090403</v>
      </c>
      <c r="U113" s="108">
        <v>3440</v>
      </c>
      <c r="V113" s="108">
        <v>1691</v>
      </c>
      <c r="W113" s="108">
        <v>99</v>
      </c>
      <c r="X113" s="113">
        <v>2021</v>
      </c>
      <c r="Y113" s="113">
        <v>152</v>
      </c>
      <c r="Z113" s="113">
        <v>0</v>
      </c>
      <c r="AA113" s="114" t="s">
        <v>454</v>
      </c>
      <c r="AB113" s="108">
        <v>3197</v>
      </c>
      <c r="AC113" s="109" t="s">
        <v>454</v>
      </c>
      <c r="AD113" s="211" t="s">
        <v>455</v>
      </c>
      <c r="AE113" s="211" t="s">
        <v>454</v>
      </c>
      <c r="AF113" s="212">
        <f t="shared" si="5"/>
        <v>-49</v>
      </c>
      <c r="AG113" s="213">
        <f t="shared" si="6"/>
        <v>64.78</v>
      </c>
      <c r="AH113" s="214">
        <f t="shared" si="7"/>
        <v>-3174.2200000000003</v>
      </c>
      <c r="AI113" s="215" t="s">
        <v>127</v>
      </c>
    </row>
    <row r="114" spans="1:35" ht="120">
      <c r="A114" s="108">
        <v>2022</v>
      </c>
      <c r="B114" s="108">
        <v>840</v>
      </c>
      <c r="C114" s="109" t="s">
        <v>450</v>
      </c>
      <c r="D114" s="208" t="s">
        <v>466</v>
      </c>
      <c r="E114" s="109" t="s">
        <v>420</v>
      </c>
      <c r="F114" s="216" t="s">
        <v>467</v>
      </c>
      <c r="G114" s="112">
        <v>264.42</v>
      </c>
      <c r="H114" s="112">
        <v>47.68</v>
      </c>
      <c r="I114" s="107" t="s">
        <v>118</v>
      </c>
      <c r="J114" s="112">
        <f t="shared" si="4"/>
        <v>216.74</v>
      </c>
      <c r="K114" s="210" t="s">
        <v>119</v>
      </c>
      <c r="L114" s="108">
        <v>2022</v>
      </c>
      <c r="M114" s="108">
        <v>10547</v>
      </c>
      <c r="N114" s="109" t="s">
        <v>133</v>
      </c>
      <c r="O114" s="111" t="s">
        <v>121</v>
      </c>
      <c r="P114" s="109" t="s">
        <v>122</v>
      </c>
      <c r="Q114" s="109" t="s">
        <v>122</v>
      </c>
      <c r="R114" s="108">
        <v>4</v>
      </c>
      <c r="S114" s="111" t="s">
        <v>123</v>
      </c>
      <c r="T114" s="108">
        <v>1010503</v>
      </c>
      <c r="U114" s="108">
        <v>470</v>
      </c>
      <c r="V114" s="108">
        <v>1902</v>
      </c>
      <c r="W114" s="108">
        <v>100</v>
      </c>
      <c r="X114" s="113">
        <v>2022</v>
      </c>
      <c r="Y114" s="113">
        <v>540</v>
      </c>
      <c r="Z114" s="113">
        <v>0</v>
      </c>
      <c r="AA114" s="114" t="s">
        <v>453</v>
      </c>
      <c r="AB114" s="108">
        <v>3201</v>
      </c>
      <c r="AC114" s="109" t="s">
        <v>454</v>
      </c>
      <c r="AD114" s="211" t="s">
        <v>455</v>
      </c>
      <c r="AE114" s="211" t="s">
        <v>454</v>
      </c>
      <c r="AF114" s="212">
        <f t="shared" si="5"/>
        <v>-49</v>
      </c>
      <c r="AG114" s="213">
        <f t="shared" si="6"/>
        <v>216.74</v>
      </c>
      <c r="AH114" s="214">
        <f t="shared" si="7"/>
        <v>-10620.26</v>
      </c>
      <c r="AI114" s="215" t="s">
        <v>127</v>
      </c>
    </row>
    <row r="115" spans="1:35" ht="132">
      <c r="A115" s="108">
        <v>2022</v>
      </c>
      <c r="B115" s="108">
        <v>841</v>
      </c>
      <c r="C115" s="109" t="s">
        <v>450</v>
      </c>
      <c r="D115" s="208" t="s">
        <v>468</v>
      </c>
      <c r="E115" s="109" t="s">
        <v>420</v>
      </c>
      <c r="F115" s="216" t="s">
        <v>469</v>
      </c>
      <c r="G115" s="112">
        <v>39.21</v>
      </c>
      <c r="H115" s="112">
        <v>7.07</v>
      </c>
      <c r="I115" s="107" t="s">
        <v>118</v>
      </c>
      <c r="J115" s="112">
        <f t="shared" si="4"/>
        <v>32.14</v>
      </c>
      <c r="K115" s="210" t="s">
        <v>119</v>
      </c>
      <c r="L115" s="108">
        <v>2022</v>
      </c>
      <c r="M115" s="108">
        <v>10579</v>
      </c>
      <c r="N115" s="109" t="s">
        <v>133</v>
      </c>
      <c r="O115" s="111" t="s">
        <v>121</v>
      </c>
      <c r="P115" s="109" t="s">
        <v>122</v>
      </c>
      <c r="Q115" s="109" t="s">
        <v>122</v>
      </c>
      <c r="R115" s="108">
        <v>4</v>
      </c>
      <c r="S115" s="111" t="s">
        <v>123</v>
      </c>
      <c r="T115" s="108">
        <v>1100503</v>
      </c>
      <c r="U115" s="108">
        <v>4210</v>
      </c>
      <c r="V115" s="108">
        <v>1657</v>
      </c>
      <c r="W115" s="108">
        <v>100</v>
      </c>
      <c r="X115" s="113">
        <v>2021</v>
      </c>
      <c r="Y115" s="113">
        <v>151</v>
      </c>
      <c r="Z115" s="113">
        <v>0</v>
      </c>
      <c r="AA115" s="114" t="s">
        <v>453</v>
      </c>
      <c r="AB115" s="108">
        <v>3195</v>
      </c>
      <c r="AC115" s="109" t="s">
        <v>454</v>
      </c>
      <c r="AD115" s="211" t="s">
        <v>455</v>
      </c>
      <c r="AE115" s="211" t="s">
        <v>454</v>
      </c>
      <c r="AF115" s="212">
        <f t="shared" si="5"/>
        <v>-49</v>
      </c>
      <c r="AG115" s="213">
        <f t="shared" si="6"/>
        <v>32.14</v>
      </c>
      <c r="AH115" s="214">
        <f t="shared" si="7"/>
        <v>-1574.8600000000001</v>
      </c>
      <c r="AI115" s="215" t="s">
        <v>127</v>
      </c>
    </row>
    <row r="116" spans="1:35" ht="144">
      <c r="A116" s="108">
        <v>2022</v>
      </c>
      <c r="B116" s="108">
        <v>842</v>
      </c>
      <c r="C116" s="109" t="s">
        <v>450</v>
      </c>
      <c r="D116" s="208" t="s">
        <v>470</v>
      </c>
      <c r="E116" s="109" t="s">
        <v>420</v>
      </c>
      <c r="F116" s="216" t="s">
        <v>471</v>
      </c>
      <c r="G116" s="112">
        <v>21.3</v>
      </c>
      <c r="H116" s="112">
        <v>3.84</v>
      </c>
      <c r="I116" s="107" t="s">
        <v>118</v>
      </c>
      <c r="J116" s="112">
        <f t="shared" si="4"/>
        <v>17.46</v>
      </c>
      <c r="K116" s="210" t="s">
        <v>119</v>
      </c>
      <c r="L116" s="108">
        <v>2022</v>
      </c>
      <c r="M116" s="108">
        <v>10580</v>
      </c>
      <c r="N116" s="109" t="s">
        <v>133</v>
      </c>
      <c r="O116" s="111" t="s">
        <v>121</v>
      </c>
      <c r="P116" s="109" t="s">
        <v>122</v>
      </c>
      <c r="Q116" s="109" t="s">
        <v>122</v>
      </c>
      <c r="R116" s="108">
        <v>4</v>
      </c>
      <c r="S116" s="111" t="s">
        <v>123</v>
      </c>
      <c r="T116" s="108">
        <v>1040103</v>
      </c>
      <c r="U116" s="108">
        <v>1460</v>
      </c>
      <c r="V116" s="108">
        <v>1347</v>
      </c>
      <c r="W116" s="108">
        <v>100</v>
      </c>
      <c r="X116" s="113">
        <v>2022</v>
      </c>
      <c r="Y116" s="113">
        <v>72</v>
      </c>
      <c r="Z116" s="113">
        <v>0</v>
      </c>
      <c r="AA116" s="114" t="s">
        <v>453</v>
      </c>
      <c r="AB116" s="108">
        <v>3189</v>
      </c>
      <c r="AC116" s="109" t="s">
        <v>454</v>
      </c>
      <c r="AD116" s="211" t="s">
        <v>455</v>
      </c>
      <c r="AE116" s="211" t="s">
        <v>454</v>
      </c>
      <c r="AF116" s="212">
        <f t="shared" si="5"/>
        <v>-49</v>
      </c>
      <c r="AG116" s="213">
        <f t="shared" si="6"/>
        <v>17.46</v>
      </c>
      <c r="AH116" s="214">
        <f t="shared" si="7"/>
        <v>-855.5400000000001</v>
      </c>
      <c r="AI116" s="215" t="s">
        <v>127</v>
      </c>
    </row>
    <row r="117" spans="1:35" ht="144">
      <c r="A117" s="108">
        <v>2022</v>
      </c>
      <c r="B117" s="108">
        <v>842</v>
      </c>
      <c r="C117" s="109" t="s">
        <v>450</v>
      </c>
      <c r="D117" s="208" t="s">
        <v>470</v>
      </c>
      <c r="E117" s="109" t="s">
        <v>420</v>
      </c>
      <c r="F117" s="216" t="s">
        <v>471</v>
      </c>
      <c r="G117" s="112">
        <v>68</v>
      </c>
      <c r="H117" s="112">
        <v>12.26</v>
      </c>
      <c r="I117" s="107" t="s">
        <v>118</v>
      </c>
      <c r="J117" s="112">
        <f t="shared" si="4"/>
        <v>55.74</v>
      </c>
      <c r="K117" s="210" t="s">
        <v>119</v>
      </c>
      <c r="L117" s="108">
        <v>2022</v>
      </c>
      <c r="M117" s="108">
        <v>10580</v>
      </c>
      <c r="N117" s="109" t="s">
        <v>133</v>
      </c>
      <c r="O117" s="111" t="s">
        <v>121</v>
      </c>
      <c r="P117" s="109" t="s">
        <v>122</v>
      </c>
      <c r="Q117" s="109" t="s">
        <v>122</v>
      </c>
      <c r="R117" s="108">
        <v>4</v>
      </c>
      <c r="S117" s="111" t="s">
        <v>123</v>
      </c>
      <c r="T117" s="108">
        <v>1040103</v>
      </c>
      <c r="U117" s="108">
        <v>1460</v>
      </c>
      <c r="V117" s="108">
        <v>1347</v>
      </c>
      <c r="W117" s="108">
        <v>103</v>
      </c>
      <c r="X117" s="113">
        <v>2022</v>
      </c>
      <c r="Y117" s="113">
        <v>536</v>
      </c>
      <c r="Z117" s="113">
        <v>0</v>
      </c>
      <c r="AA117" s="114" t="s">
        <v>472</v>
      </c>
      <c r="AB117" s="108">
        <v>3191</v>
      </c>
      <c r="AC117" s="109" t="s">
        <v>454</v>
      </c>
      <c r="AD117" s="211" t="s">
        <v>455</v>
      </c>
      <c r="AE117" s="211" t="s">
        <v>454</v>
      </c>
      <c r="AF117" s="212">
        <f t="shared" si="5"/>
        <v>-49</v>
      </c>
      <c r="AG117" s="213">
        <f t="shared" si="6"/>
        <v>55.74</v>
      </c>
      <c r="AH117" s="214">
        <f t="shared" si="7"/>
        <v>-2731.26</v>
      </c>
      <c r="AI117" s="215" t="s">
        <v>127</v>
      </c>
    </row>
    <row r="118" spans="1:35" ht="132">
      <c r="A118" s="108">
        <v>2022</v>
      </c>
      <c r="B118" s="108">
        <v>843</v>
      </c>
      <c r="C118" s="109" t="s">
        <v>450</v>
      </c>
      <c r="D118" s="208" t="s">
        <v>473</v>
      </c>
      <c r="E118" s="109" t="s">
        <v>420</v>
      </c>
      <c r="F118" s="216" t="s">
        <v>474</v>
      </c>
      <c r="G118" s="112">
        <v>2153.61</v>
      </c>
      <c r="H118" s="112">
        <v>388.36</v>
      </c>
      <c r="I118" s="107" t="s">
        <v>118</v>
      </c>
      <c r="J118" s="112">
        <f t="shared" si="4"/>
        <v>1765.25</v>
      </c>
      <c r="K118" s="210" t="s">
        <v>119</v>
      </c>
      <c r="L118" s="108">
        <v>2022</v>
      </c>
      <c r="M118" s="108">
        <v>10554</v>
      </c>
      <c r="N118" s="109" t="s">
        <v>133</v>
      </c>
      <c r="O118" s="111" t="s">
        <v>121</v>
      </c>
      <c r="P118" s="109" t="s">
        <v>122</v>
      </c>
      <c r="Q118" s="109" t="s">
        <v>122</v>
      </c>
      <c r="R118" s="108">
        <v>4</v>
      </c>
      <c r="S118" s="111" t="s">
        <v>123</v>
      </c>
      <c r="T118" s="108">
        <v>1080203</v>
      </c>
      <c r="U118" s="108">
        <v>2890</v>
      </c>
      <c r="V118" s="108">
        <v>1938</v>
      </c>
      <c r="W118" s="108">
        <v>97</v>
      </c>
      <c r="X118" s="113">
        <v>2022</v>
      </c>
      <c r="Y118" s="113">
        <v>631</v>
      </c>
      <c r="Z118" s="113">
        <v>0</v>
      </c>
      <c r="AA118" s="114" t="s">
        <v>453</v>
      </c>
      <c r="AB118" s="108">
        <v>3205</v>
      </c>
      <c r="AC118" s="109" t="s">
        <v>454</v>
      </c>
      <c r="AD118" s="211" t="s">
        <v>455</v>
      </c>
      <c r="AE118" s="211" t="s">
        <v>454</v>
      </c>
      <c r="AF118" s="212">
        <f t="shared" si="5"/>
        <v>-49</v>
      </c>
      <c r="AG118" s="213">
        <f t="shared" si="6"/>
        <v>1765.25</v>
      </c>
      <c r="AH118" s="214">
        <f t="shared" si="7"/>
        <v>-86497.25</v>
      </c>
      <c r="AI118" s="215" t="s">
        <v>127</v>
      </c>
    </row>
    <row r="119" spans="1:35" ht="120">
      <c r="A119" s="108">
        <v>2022</v>
      </c>
      <c r="B119" s="108">
        <v>844</v>
      </c>
      <c r="C119" s="109" t="s">
        <v>450</v>
      </c>
      <c r="D119" s="208" t="s">
        <v>475</v>
      </c>
      <c r="E119" s="109" t="s">
        <v>420</v>
      </c>
      <c r="F119" s="216" t="s">
        <v>476</v>
      </c>
      <c r="G119" s="112">
        <v>21.96</v>
      </c>
      <c r="H119" s="112">
        <v>3.96</v>
      </c>
      <c r="I119" s="107" t="s">
        <v>118</v>
      </c>
      <c r="J119" s="112">
        <f t="shared" si="4"/>
        <v>18</v>
      </c>
      <c r="K119" s="210" t="s">
        <v>119</v>
      </c>
      <c r="L119" s="108">
        <v>2022</v>
      </c>
      <c r="M119" s="108">
        <v>10587</v>
      </c>
      <c r="N119" s="109" t="s">
        <v>133</v>
      </c>
      <c r="O119" s="111" t="s">
        <v>121</v>
      </c>
      <c r="P119" s="109" t="s">
        <v>122</v>
      </c>
      <c r="Q119" s="109" t="s">
        <v>122</v>
      </c>
      <c r="R119" s="108">
        <v>4</v>
      </c>
      <c r="S119" s="111" t="s">
        <v>123</v>
      </c>
      <c r="T119" s="108">
        <v>1090403</v>
      </c>
      <c r="U119" s="108">
        <v>3440</v>
      </c>
      <c r="V119" s="108">
        <v>1691</v>
      </c>
      <c r="W119" s="108">
        <v>99</v>
      </c>
      <c r="X119" s="113">
        <v>2021</v>
      </c>
      <c r="Y119" s="113">
        <v>152</v>
      </c>
      <c r="Z119" s="113">
        <v>0</v>
      </c>
      <c r="AA119" s="114" t="s">
        <v>453</v>
      </c>
      <c r="AB119" s="108">
        <v>3198</v>
      </c>
      <c r="AC119" s="109" t="s">
        <v>454</v>
      </c>
      <c r="AD119" s="211" t="s">
        <v>455</v>
      </c>
      <c r="AE119" s="211" t="s">
        <v>454</v>
      </c>
      <c r="AF119" s="212">
        <f t="shared" si="5"/>
        <v>-49</v>
      </c>
      <c r="AG119" s="213">
        <f t="shared" si="6"/>
        <v>18</v>
      </c>
      <c r="AH119" s="214">
        <f t="shared" si="7"/>
        <v>-882</v>
      </c>
      <c r="AI119" s="215" t="s">
        <v>127</v>
      </c>
    </row>
    <row r="120" spans="1:35" ht="132">
      <c r="A120" s="108">
        <v>2022</v>
      </c>
      <c r="B120" s="108">
        <v>845</v>
      </c>
      <c r="C120" s="109" t="s">
        <v>450</v>
      </c>
      <c r="D120" s="208" t="s">
        <v>477</v>
      </c>
      <c r="E120" s="109" t="s">
        <v>420</v>
      </c>
      <c r="F120" s="216" t="s">
        <v>478</v>
      </c>
      <c r="G120" s="112">
        <v>114.33</v>
      </c>
      <c r="H120" s="112">
        <v>20.62</v>
      </c>
      <c r="I120" s="107" t="s">
        <v>118</v>
      </c>
      <c r="J120" s="112">
        <f t="shared" si="4"/>
        <v>93.71</v>
      </c>
      <c r="K120" s="210" t="s">
        <v>119</v>
      </c>
      <c r="L120" s="108">
        <v>2022</v>
      </c>
      <c r="M120" s="108">
        <v>10583</v>
      </c>
      <c r="N120" s="109" t="s">
        <v>133</v>
      </c>
      <c r="O120" s="111" t="s">
        <v>121</v>
      </c>
      <c r="P120" s="109" t="s">
        <v>122</v>
      </c>
      <c r="Q120" s="109" t="s">
        <v>122</v>
      </c>
      <c r="R120" s="108">
        <v>4</v>
      </c>
      <c r="S120" s="111" t="s">
        <v>123</v>
      </c>
      <c r="T120" s="108">
        <v>1080203</v>
      </c>
      <c r="U120" s="108">
        <v>2890</v>
      </c>
      <c r="V120" s="108">
        <v>1938</v>
      </c>
      <c r="W120" s="108">
        <v>98</v>
      </c>
      <c r="X120" s="113">
        <v>2022</v>
      </c>
      <c r="Y120" s="113">
        <v>541</v>
      </c>
      <c r="Z120" s="113">
        <v>0</v>
      </c>
      <c r="AA120" s="114" t="s">
        <v>453</v>
      </c>
      <c r="AB120" s="108">
        <v>3202</v>
      </c>
      <c r="AC120" s="109" t="s">
        <v>454</v>
      </c>
      <c r="AD120" s="211" t="s">
        <v>455</v>
      </c>
      <c r="AE120" s="211" t="s">
        <v>454</v>
      </c>
      <c r="AF120" s="212">
        <f t="shared" si="5"/>
        <v>-49</v>
      </c>
      <c r="AG120" s="213">
        <f t="shared" si="6"/>
        <v>93.71</v>
      </c>
      <c r="AH120" s="214">
        <f t="shared" si="7"/>
        <v>-4591.79</v>
      </c>
      <c r="AI120" s="215" t="s">
        <v>127</v>
      </c>
    </row>
    <row r="121" spans="1:35" ht="132">
      <c r="A121" s="108">
        <v>2022</v>
      </c>
      <c r="B121" s="108">
        <v>845</v>
      </c>
      <c r="C121" s="109" t="s">
        <v>450</v>
      </c>
      <c r="D121" s="208" t="s">
        <v>477</v>
      </c>
      <c r="E121" s="109" t="s">
        <v>420</v>
      </c>
      <c r="F121" s="216" t="s">
        <v>478</v>
      </c>
      <c r="G121" s="112">
        <v>1054.69</v>
      </c>
      <c r="H121" s="112">
        <v>190.19</v>
      </c>
      <c r="I121" s="107" t="s">
        <v>118</v>
      </c>
      <c r="J121" s="112">
        <f t="shared" si="4"/>
        <v>864.5</v>
      </c>
      <c r="K121" s="210" t="s">
        <v>119</v>
      </c>
      <c r="L121" s="108">
        <v>2022</v>
      </c>
      <c r="M121" s="108">
        <v>10583</v>
      </c>
      <c r="N121" s="109" t="s">
        <v>133</v>
      </c>
      <c r="O121" s="111" t="s">
        <v>121</v>
      </c>
      <c r="P121" s="109" t="s">
        <v>122</v>
      </c>
      <c r="Q121" s="109" t="s">
        <v>122</v>
      </c>
      <c r="R121" s="108">
        <v>4</v>
      </c>
      <c r="S121" s="111" t="s">
        <v>123</v>
      </c>
      <c r="T121" s="108">
        <v>1080203</v>
      </c>
      <c r="U121" s="108">
        <v>2890</v>
      </c>
      <c r="V121" s="108">
        <v>1938</v>
      </c>
      <c r="W121" s="108">
        <v>97</v>
      </c>
      <c r="X121" s="113">
        <v>2022</v>
      </c>
      <c r="Y121" s="113">
        <v>631</v>
      </c>
      <c r="Z121" s="113">
        <v>0</v>
      </c>
      <c r="AA121" s="114" t="s">
        <v>453</v>
      </c>
      <c r="AB121" s="108">
        <v>3203</v>
      </c>
      <c r="AC121" s="109" t="s">
        <v>454</v>
      </c>
      <c r="AD121" s="211" t="s">
        <v>455</v>
      </c>
      <c r="AE121" s="211" t="s">
        <v>454</v>
      </c>
      <c r="AF121" s="212">
        <f t="shared" si="5"/>
        <v>-49</v>
      </c>
      <c r="AG121" s="213">
        <f t="shared" si="6"/>
        <v>864.5</v>
      </c>
      <c r="AH121" s="214">
        <f t="shared" si="7"/>
        <v>-42360.5</v>
      </c>
      <c r="AI121" s="215" t="s">
        <v>127</v>
      </c>
    </row>
    <row r="122" spans="1:35" ht="120">
      <c r="A122" s="108">
        <v>2022</v>
      </c>
      <c r="B122" s="108">
        <v>846</v>
      </c>
      <c r="C122" s="109" t="s">
        <v>450</v>
      </c>
      <c r="D122" s="208" t="s">
        <v>479</v>
      </c>
      <c r="E122" s="109" t="s">
        <v>420</v>
      </c>
      <c r="F122" s="216" t="s">
        <v>480</v>
      </c>
      <c r="G122" s="112">
        <v>809.81</v>
      </c>
      <c r="H122" s="112">
        <v>146.03</v>
      </c>
      <c r="I122" s="107" t="s">
        <v>118</v>
      </c>
      <c r="J122" s="112">
        <f t="shared" si="4"/>
        <v>663.78</v>
      </c>
      <c r="K122" s="210" t="s">
        <v>119</v>
      </c>
      <c r="L122" s="108">
        <v>2022</v>
      </c>
      <c r="M122" s="108">
        <v>10582</v>
      </c>
      <c r="N122" s="109" t="s">
        <v>133</v>
      </c>
      <c r="O122" s="111" t="s">
        <v>121</v>
      </c>
      <c r="P122" s="109" t="s">
        <v>122</v>
      </c>
      <c r="Q122" s="109" t="s">
        <v>122</v>
      </c>
      <c r="R122" s="108">
        <v>4</v>
      </c>
      <c r="S122" s="111" t="s">
        <v>123</v>
      </c>
      <c r="T122" s="108">
        <v>1080203</v>
      </c>
      <c r="U122" s="108">
        <v>2890</v>
      </c>
      <c r="V122" s="108">
        <v>1938</v>
      </c>
      <c r="W122" s="108">
        <v>97</v>
      </c>
      <c r="X122" s="113">
        <v>2022</v>
      </c>
      <c r="Y122" s="113">
        <v>631</v>
      </c>
      <c r="Z122" s="113">
        <v>0</v>
      </c>
      <c r="AA122" s="114" t="s">
        <v>453</v>
      </c>
      <c r="AB122" s="108">
        <v>3212</v>
      </c>
      <c r="AC122" s="109" t="s">
        <v>454</v>
      </c>
      <c r="AD122" s="211" t="s">
        <v>455</v>
      </c>
      <c r="AE122" s="211" t="s">
        <v>454</v>
      </c>
      <c r="AF122" s="212">
        <f t="shared" si="5"/>
        <v>-49</v>
      </c>
      <c r="AG122" s="213">
        <f t="shared" si="6"/>
        <v>663.78</v>
      </c>
      <c r="AH122" s="214">
        <f t="shared" si="7"/>
        <v>-32525.219999999998</v>
      </c>
      <c r="AI122" s="215" t="s">
        <v>127</v>
      </c>
    </row>
    <row r="123" spans="1:35" ht="132">
      <c r="A123" s="108">
        <v>2022</v>
      </c>
      <c r="B123" s="108">
        <v>847</v>
      </c>
      <c r="C123" s="109" t="s">
        <v>450</v>
      </c>
      <c r="D123" s="208" t="s">
        <v>481</v>
      </c>
      <c r="E123" s="109" t="s">
        <v>420</v>
      </c>
      <c r="F123" s="216" t="s">
        <v>482</v>
      </c>
      <c r="G123" s="112">
        <v>2867.65</v>
      </c>
      <c r="H123" s="112">
        <v>517.12</v>
      </c>
      <c r="I123" s="107" t="s">
        <v>118</v>
      </c>
      <c r="J123" s="112">
        <f t="shared" si="4"/>
        <v>2350.53</v>
      </c>
      <c r="K123" s="210" t="s">
        <v>119</v>
      </c>
      <c r="L123" s="108">
        <v>2022</v>
      </c>
      <c r="M123" s="108">
        <v>10584</v>
      </c>
      <c r="N123" s="109" t="s">
        <v>133</v>
      </c>
      <c r="O123" s="111" t="s">
        <v>121</v>
      </c>
      <c r="P123" s="109" t="s">
        <v>122</v>
      </c>
      <c r="Q123" s="109" t="s">
        <v>122</v>
      </c>
      <c r="R123" s="108">
        <v>4</v>
      </c>
      <c r="S123" s="111" t="s">
        <v>123</v>
      </c>
      <c r="T123" s="108">
        <v>1080203</v>
      </c>
      <c r="U123" s="108">
        <v>2890</v>
      </c>
      <c r="V123" s="108">
        <v>1938</v>
      </c>
      <c r="W123" s="108">
        <v>97</v>
      </c>
      <c r="X123" s="113">
        <v>2022</v>
      </c>
      <c r="Y123" s="113">
        <v>631</v>
      </c>
      <c r="Z123" s="113">
        <v>0</v>
      </c>
      <c r="AA123" s="114" t="s">
        <v>453</v>
      </c>
      <c r="AB123" s="108">
        <v>3206</v>
      </c>
      <c r="AC123" s="109" t="s">
        <v>454</v>
      </c>
      <c r="AD123" s="211" t="s">
        <v>455</v>
      </c>
      <c r="AE123" s="211" t="s">
        <v>454</v>
      </c>
      <c r="AF123" s="212">
        <f t="shared" si="5"/>
        <v>-49</v>
      </c>
      <c r="AG123" s="213">
        <f t="shared" si="6"/>
        <v>2350.53</v>
      </c>
      <c r="AH123" s="214">
        <f t="shared" si="7"/>
        <v>-115175.97000000002</v>
      </c>
      <c r="AI123" s="215" t="s">
        <v>127</v>
      </c>
    </row>
    <row r="124" spans="1:35" ht="132">
      <c r="A124" s="108">
        <v>2022</v>
      </c>
      <c r="B124" s="108">
        <v>850</v>
      </c>
      <c r="C124" s="109" t="s">
        <v>450</v>
      </c>
      <c r="D124" s="208" t="s">
        <v>483</v>
      </c>
      <c r="E124" s="109" t="s">
        <v>420</v>
      </c>
      <c r="F124" s="216" t="s">
        <v>484</v>
      </c>
      <c r="G124" s="112">
        <v>2611.15</v>
      </c>
      <c r="H124" s="112">
        <v>470.86</v>
      </c>
      <c r="I124" s="107" t="s">
        <v>118</v>
      </c>
      <c r="J124" s="112">
        <f t="shared" si="4"/>
        <v>2140.29</v>
      </c>
      <c r="K124" s="210" t="s">
        <v>119</v>
      </c>
      <c r="L124" s="108">
        <v>2022</v>
      </c>
      <c r="M124" s="108">
        <v>10585</v>
      </c>
      <c r="N124" s="109" t="s">
        <v>133</v>
      </c>
      <c r="O124" s="111" t="s">
        <v>121</v>
      </c>
      <c r="P124" s="109" t="s">
        <v>122</v>
      </c>
      <c r="Q124" s="109" t="s">
        <v>122</v>
      </c>
      <c r="R124" s="108">
        <v>4</v>
      </c>
      <c r="S124" s="111" t="s">
        <v>123</v>
      </c>
      <c r="T124" s="108">
        <v>1080203</v>
      </c>
      <c r="U124" s="108">
        <v>2890</v>
      </c>
      <c r="V124" s="108">
        <v>1938</v>
      </c>
      <c r="W124" s="108">
        <v>97</v>
      </c>
      <c r="X124" s="113">
        <v>2022</v>
      </c>
      <c r="Y124" s="113">
        <v>631</v>
      </c>
      <c r="Z124" s="113">
        <v>0</v>
      </c>
      <c r="AA124" s="114" t="s">
        <v>453</v>
      </c>
      <c r="AB124" s="108">
        <v>3211</v>
      </c>
      <c r="AC124" s="109" t="s">
        <v>454</v>
      </c>
      <c r="AD124" s="211" t="s">
        <v>455</v>
      </c>
      <c r="AE124" s="211" t="s">
        <v>454</v>
      </c>
      <c r="AF124" s="212">
        <f t="shared" si="5"/>
        <v>-49</v>
      </c>
      <c r="AG124" s="213">
        <f t="shared" si="6"/>
        <v>2140.29</v>
      </c>
      <c r="AH124" s="214">
        <f t="shared" si="7"/>
        <v>-104874.20999999999</v>
      </c>
      <c r="AI124" s="215" t="s">
        <v>127</v>
      </c>
    </row>
    <row r="125" spans="1:35" ht="120">
      <c r="A125" s="108">
        <v>2022</v>
      </c>
      <c r="B125" s="108">
        <v>851</v>
      </c>
      <c r="C125" s="109" t="s">
        <v>450</v>
      </c>
      <c r="D125" s="208" t="s">
        <v>485</v>
      </c>
      <c r="E125" s="109" t="s">
        <v>420</v>
      </c>
      <c r="F125" s="216" t="s">
        <v>486</v>
      </c>
      <c r="G125" s="112">
        <v>1216.65</v>
      </c>
      <c r="H125" s="112">
        <v>219.4</v>
      </c>
      <c r="I125" s="107" t="s">
        <v>118</v>
      </c>
      <c r="J125" s="112">
        <f t="shared" si="4"/>
        <v>997.2500000000001</v>
      </c>
      <c r="K125" s="210" t="s">
        <v>119</v>
      </c>
      <c r="L125" s="108">
        <v>2022</v>
      </c>
      <c r="M125" s="108">
        <v>10555</v>
      </c>
      <c r="N125" s="109" t="s">
        <v>133</v>
      </c>
      <c r="O125" s="111" t="s">
        <v>121</v>
      </c>
      <c r="P125" s="109" t="s">
        <v>122</v>
      </c>
      <c r="Q125" s="109" t="s">
        <v>122</v>
      </c>
      <c r="R125" s="108">
        <v>4</v>
      </c>
      <c r="S125" s="111" t="s">
        <v>123</v>
      </c>
      <c r="T125" s="108">
        <v>1050103</v>
      </c>
      <c r="U125" s="108">
        <v>2010</v>
      </c>
      <c r="V125" s="108">
        <v>1476</v>
      </c>
      <c r="W125" s="108">
        <v>103</v>
      </c>
      <c r="X125" s="113">
        <v>2022</v>
      </c>
      <c r="Y125" s="113">
        <v>539</v>
      </c>
      <c r="Z125" s="113">
        <v>0</v>
      </c>
      <c r="AA125" s="114" t="s">
        <v>453</v>
      </c>
      <c r="AB125" s="108">
        <v>3194</v>
      </c>
      <c r="AC125" s="109" t="s">
        <v>454</v>
      </c>
      <c r="AD125" s="211" t="s">
        <v>455</v>
      </c>
      <c r="AE125" s="211" t="s">
        <v>454</v>
      </c>
      <c r="AF125" s="212">
        <f t="shared" si="5"/>
        <v>-49</v>
      </c>
      <c r="AG125" s="213">
        <f t="shared" si="6"/>
        <v>997.2500000000001</v>
      </c>
      <c r="AH125" s="214">
        <f t="shared" si="7"/>
        <v>-48865.25000000001</v>
      </c>
      <c r="AI125" s="215" t="s">
        <v>127</v>
      </c>
    </row>
    <row r="126" spans="1:35" ht="204">
      <c r="A126" s="108">
        <v>2022</v>
      </c>
      <c r="B126" s="108">
        <v>852</v>
      </c>
      <c r="C126" s="109" t="s">
        <v>453</v>
      </c>
      <c r="D126" s="208" t="s">
        <v>487</v>
      </c>
      <c r="E126" s="109" t="s">
        <v>437</v>
      </c>
      <c r="F126" s="216" t="s">
        <v>488</v>
      </c>
      <c r="G126" s="112">
        <v>894.44</v>
      </c>
      <c r="H126" s="112">
        <v>161.29</v>
      </c>
      <c r="I126" s="107" t="s">
        <v>118</v>
      </c>
      <c r="J126" s="112">
        <f t="shared" si="4"/>
        <v>733.1500000000001</v>
      </c>
      <c r="K126" s="210" t="s">
        <v>489</v>
      </c>
      <c r="L126" s="108">
        <v>2022</v>
      </c>
      <c r="M126" s="108">
        <v>10731</v>
      </c>
      <c r="N126" s="109" t="s">
        <v>450</v>
      </c>
      <c r="O126" s="111" t="s">
        <v>490</v>
      </c>
      <c r="P126" s="109" t="s">
        <v>491</v>
      </c>
      <c r="Q126" s="109" t="s">
        <v>491</v>
      </c>
      <c r="R126" s="108">
        <v>3</v>
      </c>
      <c r="S126" s="111" t="s">
        <v>492</v>
      </c>
      <c r="T126" s="108">
        <v>2040201</v>
      </c>
      <c r="U126" s="108">
        <v>7130</v>
      </c>
      <c r="V126" s="108">
        <v>9002</v>
      </c>
      <c r="W126" s="108">
        <v>99</v>
      </c>
      <c r="X126" s="113">
        <v>2022</v>
      </c>
      <c r="Y126" s="113">
        <v>304</v>
      </c>
      <c r="Z126" s="113">
        <v>2</v>
      </c>
      <c r="AA126" s="114" t="s">
        <v>450</v>
      </c>
      <c r="AB126" s="108">
        <v>3179</v>
      </c>
      <c r="AC126" s="109" t="s">
        <v>453</v>
      </c>
      <c r="AD126" s="211" t="s">
        <v>493</v>
      </c>
      <c r="AE126" s="211" t="s">
        <v>453</v>
      </c>
      <c r="AF126" s="212">
        <f t="shared" si="5"/>
        <v>-58</v>
      </c>
      <c r="AG126" s="213">
        <f t="shared" si="6"/>
        <v>733.1500000000001</v>
      </c>
      <c r="AH126" s="214">
        <f t="shared" si="7"/>
        <v>-42522.700000000004</v>
      </c>
      <c r="AI126" s="215" t="s">
        <v>127</v>
      </c>
    </row>
    <row r="127" spans="1:35" ht="84">
      <c r="A127" s="108">
        <v>2022</v>
      </c>
      <c r="B127" s="108">
        <v>853</v>
      </c>
      <c r="C127" s="109" t="s">
        <v>453</v>
      </c>
      <c r="D127" s="208" t="s">
        <v>494</v>
      </c>
      <c r="E127" s="109" t="s">
        <v>432</v>
      </c>
      <c r="F127" s="216" t="s">
        <v>495</v>
      </c>
      <c r="G127" s="112">
        <v>1666.67</v>
      </c>
      <c r="H127" s="112">
        <v>151.52</v>
      </c>
      <c r="I127" s="107" t="s">
        <v>118</v>
      </c>
      <c r="J127" s="112">
        <f t="shared" si="4"/>
        <v>1515.15</v>
      </c>
      <c r="K127" s="210" t="s">
        <v>250</v>
      </c>
      <c r="L127" s="108">
        <v>2022</v>
      </c>
      <c r="M127" s="108">
        <v>10632</v>
      </c>
      <c r="N127" s="109" t="s">
        <v>432</v>
      </c>
      <c r="O127" s="111" t="s">
        <v>251</v>
      </c>
      <c r="P127" s="109" t="s">
        <v>252</v>
      </c>
      <c r="Q127" s="109" t="s">
        <v>253</v>
      </c>
      <c r="R127" s="108">
        <v>4</v>
      </c>
      <c r="S127" s="111" t="s">
        <v>123</v>
      </c>
      <c r="T127" s="108">
        <v>1090403</v>
      </c>
      <c r="U127" s="108">
        <v>3440</v>
      </c>
      <c r="V127" s="108">
        <v>1694</v>
      </c>
      <c r="W127" s="108">
        <v>99</v>
      </c>
      <c r="X127" s="113">
        <v>2022</v>
      </c>
      <c r="Y127" s="113">
        <v>67</v>
      </c>
      <c r="Z127" s="113">
        <v>0</v>
      </c>
      <c r="AA127" s="114" t="s">
        <v>437</v>
      </c>
      <c r="AB127" s="108">
        <v>3180</v>
      </c>
      <c r="AC127" s="109" t="s">
        <v>453</v>
      </c>
      <c r="AD127" s="211" t="s">
        <v>439</v>
      </c>
      <c r="AE127" s="211" t="s">
        <v>453</v>
      </c>
      <c r="AF127" s="212">
        <f t="shared" si="5"/>
        <v>-56</v>
      </c>
      <c r="AG127" s="213">
        <f t="shared" si="6"/>
        <v>1515.15</v>
      </c>
      <c r="AH127" s="214">
        <f t="shared" si="7"/>
        <v>-84848.40000000001</v>
      </c>
      <c r="AI127" s="215" t="s">
        <v>127</v>
      </c>
    </row>
    <row r="128" spans="1:35" ht="120">
      <c r="A128" s="108">
        <v>2022</v>
      </c>
      <c r="B128" s="108">
        <v>854</v>
      </c>
      <c r="C128" s="109" t="s">
        <v>454</v>
      </c>
      <c r="D128" s="208" t="s">
        <v>496</v>
      </c>
      <c r="E128" s="109" t="s">
        <v>420</v>
      </c>
      <c r="F128" s="216" t="s">
        <v>497</v>
      </c>
      <c r="G128" s="112">
        <v>23042.4</v>
      </c>
      <c r="H128" s="112">
        <v>4155.19</v>
      </c>
      <c r="I128" s="107" t="s">
        <v>118</v>
      </c>
      <c r="J128" s="112">
        <f t="shared" si="4"/>
        <v>18887.210000000003</v>
      </c>
      <c r="K128" s="210" t="s">
        <v>119</v>
      </c>
      <c r="L128" s="108">
        <v>2022</v>
      </c>
      <c r="M128" s="108">
        <v>10558</v>
      </c>
      <c r="N128" s="109" t="s">
        <v>133</v>
      </c>
      <c r="O128" s="111" t="s">
        <v>121</v>
      </c>
      <c r="P128" s="109" t="s">
        <v>122</v>
      </c>
      <c r="Q128" s="109" t="s">
        <v>122</v>
      </c>
      <c r="R128" s="108">
        <v>4</v>
      </c>
      <c r="S128" s="111" t="s">
        <v>123</v>
      </c>
      <c r="T128" s="108">
        <v>1080203</v>
      </c>
      <c r="U128" s="108">
        <v>2890</v>
      </c>
      <c r="V128" s="108">
        <v>1938</v>
      </c>
      <c r="W128" s="108">
        <v>97</v>
      </c>
      <c r="X128" s="113">
        <v>2022</v>
      </c>
      <c r="Y128" s="113">
        <v>631</v>
      </c>
      <c r="Z128" s="113">
        <v>0</v>
      </c>
      <c r="AA128" s="114" t="s">
        <v>453</v>
      </c>
      <c r="AB128" s="108">
        <v>3207</v>
      </c>
      <c r="AC128" s="109" t="s">
        <v>454</v>
      </c>
      <c r="AD128" s="211" t="s">
        <v>455</v>
      </c>
      <c r="AE128" s="211" t="s">
        <v>454</v>
      </c>
      <c r="AF128" s="212">
        <f t="shared" si="5"/>
        <v>-49</v>
      </c>
      <c r="AG128" s="213">
        <f t="shared" si="6"/>
        <v>18887.210000000003</v>
      </c>
      <c r="AH128" s="214">
        <f t="shared" si="7"/>
        <v>-925473.2900000002</v>
      </c>
      <c r="AI128" s="215" t="s">
        <v>127</v>
      </c>
    </row>
    <row r="129" spans="1:35" ht="120">
      <c r="A129" s="108">
        <v>2022</v>
      </c>
      <c r="B129" s="108">
        <v>855</v>
      </c>
      <c r="C129" s="109" t="s">
        <v>454</v>
      </c>
      <c r="D129" s="208" t="s">
        <v>498</v>
      </c>
      <c r="E129" s="109" t="s">
        <v>133</v>
      </c>
      <c r="F129" s="216" t="s">
        <v>499</v>
      </c>
      <c r="G129" s="112">
        <v>559.71</v>
      </c>
      <c r="H129" s="112">
        <v>100.93</v>
      </c>
      <c r="I129" s="107" t="s">
        <v>118</v>
      </c>
      <c r="J129" s="112">
        <f t="shared" si="4"/>
        <v>458.78000000000003</v>
      </c>
      <c r="K129" s="210" t="s">
        <v>119</v>
      </c>
      <c r="L129" s="108">
        <v>2022</v>
      </c>
      <c r="M129" s="108">
        <v>10633</v>
      </c>
      <c r="N129" s="109" t="s">
        <v>432</v>
      </c>
      <c r="O129" s="111" t="s">
        <v>121</v>
      </c>
      <c r="P129" s="109" t="s">
        <v>122</v>
      </c>
      <c r="Q129" s="109" t="s">
        <v>122</v>
      </c>
      <c r="R129" s="108">
        <v>4</v>
      </c>
      <c r="S129" s="111" t="s">
        <v>123</v>
      </c>
      <c r="T129" s="108">
        <v>1040303</v>
      </c>
      <c r="U129" s="108">
        <v>1680</v>
      </c>
      <c r="V129" s="108">
        <v>1387</v>
      </c>
      <c r="W129" s="108">
        <v>103</v>
      </c>
      <c r="X129" s="113">
        <v>2022</v>
      </c>
      <c r="Y129" s="113">
        <v>538</v>
      </c>
      <c r="Z129" s="113">
        <v>0</v>
      </c>
      <c r="AA129" s="114" t="s">
        <v>453</v>
      </c>
      <c r="AB129" s="108">
        <v>3193</v>
      </c>
      <c r="AC129" s="109" t="s">
        <v>454</v>
      </c>
      <c r="AD129" s="211" t="s">
        <v>500</v>
      </c>
      <c r="AE129" s="211" t="s">
        <v>454</v>
      </c>
      <c r="AF129" s="212">
        <f t="shared" si="5"/>
        <v>-51</v>
      </c>
      <c r="AG129" s="213">
        <f t="shared" si="6"/>
        <v>458.78000000000003</v>
      </c>
      <c r="AH129" s="214">
        <f t="shared" si="7"/>
        <v>-23397.780000000002</v>
      </c>
      <c r="AI129" s="215" t="s">
        <v>127</v>
      </c>
    </row>
    <row r="130" spans="1:35" ht="132">
      <c r="A130" s="108">
        <v>2022</v>
      </c>
      <c r="B130" s="108">
        <v>856</v>
      </c>
      <c r="C130" s="109" t="s">
        <v>454</v>
      </c>
      <c r="D130" s="208" t="s">
        <v>501</v>
      </c>
      <c r="E130" s="109" t="s">
        <v>133</v>
      </c>
      <c r="F130" s="216" t="s">
        <v>502</v>
      </c>
      <c r="G130" s="112">
        <v>291.45</v>
      </c>
      <c r="H130" s="112">
        <v>52.56</v>
      </c>
      <c r="I130" s="107" t="s">
        <v>118</v>
      </c>
      <c r="J130" s="112">
        <f t="shared" si="4"/>
        <v>238.89</v>
      </c>
      <c r="K130" s="210" t="s">
        <v>119</v>
      </c>
      <c r="L130" s="108">
        <v>2022</v>
      </c>
      <c r="M130" s="108">
        <v>10630</v>
      </c>
      <c r="N130" s="109" t="s">
        <v>432</v>
      </c>
      <c r="O130" s="111" t="s">
        <v>121</v>
      </c>
      <c r="P130" s="109" t="s">
        <v>122</v>
      </c>
      <c r="Q130" s="109" t="s">
        <v>122</v>
      </c>
      <c r="R130" s="108">
        <v>4</v>
      </c>
      <c r="S130" s="111" t="s">
        <v>123</v>
      </c>
      <c r="T130" s="108">
        <v>1080203</v>
      </c>
      <c r="U130" s="108">
        <v>2890</v>
      </c>
      <c r="V130" s="108">
        <v>1938</v>
      </c>
      <c r="W130" s="108">
        <v>97</v>
      </c>
      <c r="X130" s="113">
        <v>2022</v>
      </c>
      <c r="Y130" s="113">
        <v>631</v>
      </c>
      <c r="Z130" s="113">
        <v>0</v>
      </c>
      <c r="AA130" s="114" t="s">
        <v>453</v>
      </c>
      <c r="AB130" s="108">
        <v>3210</v>
      </c>
      <c r="AC130" s="109" t="s">
        <v>454</v>
      </c>
      <c r="AD130" s="211" t="s">
        <v>433</v>
      </c>
      <c r="AE130" s="211" t="s">
        <v>454</v>
      </c>
      <c r="AF130" s="212">
        <f t="shared" si="5"/>
        <v>-50</v>
      </c>
      <c r="AG130" s="213">
        <f t="shared" si="6"/>
        <v>238.89</v>
      </c>
      <c r="AH130" s="214">
        <f t="shared" si="7"/>
        <v>-11944.5</v>
      </c>
      <c r="AI130" s="215" t="s">
        <v>127</v>
      </c>
    </row>
    <row r="131" spans="1:35" ht="96">
      <c r="A131" s="108">
        <v>2022</v>
      </c>
      <c r="B131" s="108">
        <v>857</v>
      </c>
      <c r="C131" s="109" t="s">
        <v>454</v>
      </c>
      <c r="D131" s="208" t="s">
        <v>503</v>
      </c>
      <c r="E131" s="109" t="s">
        <v>437</v>
      </c>
      <c r="F131" s="216" t="s">
        <v>504</v>
      </c>
      <c r="G131" s="112">
        <v>1068.68</v>
      </c>
      <c r="H131" s="112">
        <v>0</v>
      </c>
      <c r="I131" s="107" t="s">
        <v>127</v>
      </c>
      <c r="J131" s="112">
        <f t="shared" si="4"/>
        <v>1068.68</v>
      </c>
      <c r="K131" s="210" t="s">
        <v>505</v>
      </c>
      <c r="L131" s="108">
        <v>2022</v>
      </c>
      <c r="M131" s="108">
        <v>10704</v>
      </c>
      <c r="N131" s="109" t="s">
        <v>437</v>
      </c>
      <c r="O131" s="111" t="s">
        <v>506</v>
      </c>
      <c r="P131" s="109" t="s">
        <v>507</v>
      </c>
      <c r="Q131" s="109" t="s">
        <v>508</v>
      </c>
      <c r="R131" s="108">
        <v>10</v>
      </c>
      <c r="S131" s="111" t="s">
        <v>246</v>
      </c>
      <c r="T131" s="108">
        <v>1100403</v>
      </c>
      <c r="U131" s="108">
        <v>4100</v>
      </c>
      <c r="V131" s="108">
        <v>1881</v>
      </c>
      <c r="W131" s="108">
        <v>99</v>
      </c>
      <c r="X131" s="113">
        <v>2022</v>
      </c>
      <c r="Y131" s="113">
        <v>142</v>
      </c>
      <c r="Z131" s="113">
        <v>0</v>
      </c>
      <c r="AA131" s="114" t="s">
        <v>454</v>
      </c>
      <c r="AB131" s="108">
        <v>3208</v>
      </c>
      <c r="AC131" s="109" t="s">
        <v>454</v>
      </c>
      <c r="AD131" s="211" t="s">
        <v>493</v>
      </c>
      <c r="AE131" s="211" t="s">
        <v>454</v>
      </c>
      <c r="AF131" s="212">
        <f t="shared" si="5"/>
        <v>-55</v>
      </c>
      <c r="AG131" s="213">
        <f t="shared" si="6"/>
        <v>1068.68</v>
      </c>
      <c r="AH131" s="214">
        <f t="shared" si="7"/>
        <v>-58777.4</v>
      </c>
      <c r="AI131" s="215" t="s">
        <v>127</v>
      </c>
    </row>
    <row r="132" spans="1:35" ht="24">
      <c r="A132" s="108">
        <v>2022</v>
      </c>
      <c r="B132" s="108">
        <v>859</v>
      </c>
      <c r="C132" s="109" t="s">
        <v>270</v>
      </c>
      <c r="D132" s="208" t="s">
        <v>509</v>
      </c>
      <c r="E132" s="109" t="s">
        <v>454</v>
      </c>
      <c r="F132" s="216" t="s">
        <v>510</v>
      </c>
      <c r="G132" s="112">
        <v>5721.08</v>
      </c>
      <c r="H132" s="112">
        <v>272.43</v>
      </c>
      <c r="I132" s="107" t="s">
        <v>118</v>
      </c>
      <c r="J132" s="112">
        <f t="shared" si="4"/>
        <v>5448.65</v>
      </c>
      <c r="K132" s="210" t="s">
        <v>257</v>
      </c>
      <c r="L132" s="108">
        <v>2022</v>
      </c>
      <c r="M132" s="108">
        <v>10896</v>
      </c>
      <c r="N132" s="109" t="s">
        <v>454</v>
      </c>
      <c r="O132" s="111" t="s">
        <v>258</v>
      </c>
      <c r="P132" s="109" t="s">
        <v>259</v>
      </c>
      <c r="Q132" s="109" t="s">
        <v>259</v>
      </c>
      <c r="R132" s="108">
        <v>10</v>
      </c>
      <c r="S132" s="111" t="s">
        <v>246</v>
      </c>
      <c r="T132" s="108">
        <v>1100403</v>
      </c>
      <c r="U132" s="108">
        <v>4100</v>
      </c>
      <c r="V132" s="108">
        <v>1895</v>
      </c>
      <c r="W132" s="108">
        <v>10</v>
      </c>
      <c r="X132" s="113">
        <v>2022</v>
      </c>
      <c r="Y132" s="113">
        <v>381</v>
      </c>
      <c r="Z132" s="113">
        <v>0</v>
      </c>
      <c r="AA132" s="114" t="s">
        <v>270</v>
      </c>
      <c r="AB132" s="108">
        <v>3240</v>
      </c>
      <c r="AC132" s="109" t="s">
        <v>270</v>
      </c>
      <c r="AD132" s="211" t="s">
        <v>511</v>
      </c>
      <c r="AE132" s="211" t="s">
        <v>270</v>
      </c>
      <c r="AF132" s="212">
        <f t="shared" si="5"/>
        <v>-59</v>
      </c>
      <c r="AG132" s="213">
        <f t="shared" si="6"/>
        <v>5448.65</v>
      </c>
      <c r="AH132" s="214">
        <f t="shared" si="7"/>
        <v>-321470.35</v>
      </c>
      <c r="AI132" s="215" t="s">
        <v>127</v>
      </c>
    </row>
    <row r="133" spans="1:35" ht="24">
      <c r="A133" s="108">
        <v>2022</v>
      </c>
      <c r="B133" s="108">
        <v>860</v>
      </c>
      <c r="C133" s="109" t="s">
        <v>270</v>
      </c>
      <c r="D133" s="208" t="s">
        <v>512</v>
      </c>
      <c r="E133" s="109" t="s">
        <v>454</v>
      </c>
      <c r="F133" s="216" t="s">
        <v>513</v>
      </c>
      <c r="G133" s="112">
        <v>1044.91</v>
      </c>
      <c r="H133" s="112">
        <v>49.76</v>
      </c>
      <c r="I133" s="107" t="s">
        <v>118</v>
      </c>
      <c r="J133" s="112">
        <f t="shared" si="4"/>
        <v>995.1500000000001</v>
      </c>
      <c r="K133" s="210" t="s">
        <v>257</v>
      </c>
      <c r="L133" s="108">
        <v>2022</v>
      </c>
      <c r="M133" s="108">
        <v>10901</v>
      </c>
      <c r="N133" s="109" t="s">
        <v>270</v>
      </c>
      <c r="O133" s="111" t="s">
        <v>258</v>
      </c>
      <c r="P133" s="109" t="s">
        <v>259</v>
      </c>
      <c r="Q133" s="109" t="s">
        <v>259</v>
      </c>
      <c r="R133" s="108">
        <v>10</v>
      </c>
      <c r="S133" s="111" t="s">
        <v>246</v>
      </c>
      <c r="T133" s="108">
        <v>1100403</v>
      </c>
      <c r="U133" s="108">
        <v>4100</v>
      </c>
      <c r="V133" s="108">
        <v>1880</v>
      </c>
      <c r="W133" s="108">
        <v>99</v>
      </c>
      <c r="X133" s="113">
        <v>2022</v>
      </c>
      <c r="Y133" s="113">
        <v>275</v>
      </c>
      <c r="Z133" s="113">
        <v>0</v>
      </c>
      <c r="AA133" s="114" t="s">
        <v>270</v>
      </c>
      <c r="AB133" s="108">
        <v>3242</v>
      </c>
      <c r="AC133" s="109" t="s">
        <v>270</v>
      </c>
      <c r="AD133" s="211" t="s">
        <v>511</v>
      </c>
      <c r="AE133" s="211" t="s">
        <v>270</v>
      </c>
      <c r="AF133" s="212">
        <f t="shared" si="5"/>
        <v>-59</v>
      </c>
      <c r="AG133" s="213">
        <f t="shared" si="6"/>
        <v>995.1500000000001</v>
      </c>
      <c r="AH133" s="214">
        <f t="shared" si="7"/>
        <v>-58713.850000000006</v>
      </c>
      <c r="AI133" s="215" t="s">
        <v>127</v>
      </c>
    </row>
    <row r="134" spans="1:35" ht="48">
      <c r="A134" s="108">
        <v>2022</v>
      </c>
      <c r="B134" s="108">
        <v>861</v>
      </c>
      <c r="C134" s="109" t="s">
        <v>514</v>
      </c>
      <c r="D134" s="208" t="s">
        <v>515</v>
      </c>
      <c r="E134" s="109" t="s">
        <v>314</v>
      </c>
      <c r="F134" s="216" t="s">
        <v>445</v>
      </c>
      <c r="G134" s="112">
        <v>5000</v>
      </c>
      <c r="H134" s="112">
        <v>0</v>
      </c>
      <c r="I134" s="107" t="s">
        <v>127</v>
      </c>
      <c r="J134" s="112">
        <f t="shared" si="4"/>
        <v>5000</v>
      </c>
      <c r="K134" s="210" t="s">
        <v>516</v>
      </c>
      <c r="L134" s="108">
        <v>2022</v>
      </c>
      <c r="M134" s="108">
        <v>10328</v>
      </c>
      <c r="N134" s="109" t="s">
        <v>332</v>
      </c>
      <c r="O134" s="111" t="s">
        <v>447</v>
      </c>
      <c r="P134" s="109" t="s">
        <v>448</v>
      </c>
      <c r="Q134" s="109" t="s">
        <v>448</v>
      </c>
      <c r="R134" s="108">
        <v>6</v>
      </c>
      <c r="S134" s="111" t="s">
        <v>172</v>
      </c>
      <c r="T134" s="108">
        <v>1090302</v>
      </c>
      <c r="U134" s="108">
        <v>3320</v>
      </c>
      <c r="V134" s="108">
        <v>2020</v>
      </c>
      <c r="W134" s="108">
        <v>99</v>
      </c>
      <c r="X134" s="113">
        <v>2022</v>
      </c>
      <c r="Y134" s="113">
        <v>638</v>
      </c>
      <c r="Z134" s="113">
        <v>0</v>
      </c>
      <c r="AA134" s="114" t="s">
        <v>514</v>
      </c>
      <c r="AB134" s="108">
        <v>3243</v>
      </c>
      <c r="AC134" s="109" t="s">
        <v>514</v>
      </c>
      <c r="AD134" s="211" t="s">
        <v>449</v>
      </c>
      <c r="AE134" s="211" t="s">
        <v>514</v>
      </c>
      <c r="AF134" s="212">
        <f t="shared" si="5"/>
        <v>-41</v>
      </c>
      <c r="AG134" s="213">
        <f t="shared" si="6"/>
        <v>5000</v>
      </c>
      <c r="AH134" s="214">
        <f t="shared" si="7"/>
        <v>-205000</v>
      </c>
      <c r="AI134" s="215" t="s">
        <v>127</v>
      </c>
    </row>
    <row r="135" spans="1:35" ht="48">
      <c r="A135" s="108">
        <v>2022</v>
      </c>
      <c r="B135" s="108">
        <v>862</v>
      </c>
      <c r="C135" s="109" t="s">
        <v>514</v>
      </c>
      <c r="D135" s="208" t="s">
        <v>517</v>
      </c>
      <c r="E135" s="109" t="s">
        <v>314</v>
      </c>
      <c r="F135" s="216" t="s">
        <v>445</v>
      </c>
      <c r="G135" s="112">
        <v>4802</v>
      </c>
      <c r="H135" s="112">
        <v>0</v>
      </c>
      <c r="I135" s="107" t="s">
        <v>127</v>
      </c>
      <c r="J135" s="112">
        <f t="shared" si="4"/>
        <v>4802</v>
      </c>
      <c r="K135" s="210" t="s">
        <v>518</v>
      </c>
      <c r="L135" s="108">
        <v>2022</v>
      </c>
      <c r="M135" s="108">
        <v>10330</v>
      </c>
      <c r="N135" s="109" t="s">
        <v>332</v>
      </c>
      <c r="O135" s="111" t="s">
        <v>447</v>
      </c>
      <c r="P135" s="109" t="s">
        <v>448</v>
      </c>
      <c r="Q135" s="109" t="s">
        <v>448</v>
      </c>
      <c r="R135" s="108">
        <v>6</v>
      </c>
      <c r="S135" s="111" t="s">
        <v>172</v>
      </c>
      <c r="T135" s="108">
        <v>1090302</v>
      </c>
      <c r="U135" s="108">
        <v>3320</v>
      </c>
      <c r="V135" s="108">
        <v>2020</v>
      </c>
      <c r="W135" s="108">
        <v>99</v>
      </c>
      <c r="X135" s="113">
        <v>2022</v>
      </c>
      <c r="Y135" s="113">
        <v>640</v>
      </c>
      <c r="Z135" s="113">
        <v>0</v>
      </c>
      <c r="AA135" s="114" t="s">
        <v>514</v>
      </c>
      <c r="AB135" s="108">
        <v>3244</v>
      </c>
      <c r="AC135" s="109" t="s">
        <v>514</v>
      </c>
      <c r="AD135" s="211" t="s">
        <v>449</v>
      </c>
      <c r="AE135" s="211" t="s">
        <v>514</v>
      </c>
      <c r="AF135" s="212">
        <f t="shared" si="5"/>
        <v>-41</v>
      </c>
      <c r="AG135" s="213">
        <f t="shared" si="6"/>
        <v>4802</v>
      </c>
      <c r="AH135" s="214">
        <f t="shared" si="7"/>
        <v>-196882</v>
      </c>
      <c r="AI135" s="215" t="s">
        <v>127</v>
      </c>
    </row>
    <row r="136" spans="1:35" ht="48">
      <c r="A136" s="108">
        <v>2022</v>
      </c>
      <c r="B136" s="108">
        <v>863</v>
      </c>
      <c r="C136" s="109" t="s">
        <v>514</v>
      </c>
      <c r="D136" s="208" t="s">
        <v>519</v>
      </c>
      <c r="E136" s="109" t="s">
        <v>314</v>
      </c>
      <c r="F136" s="216" t="s">
        <v>445</v>
      </c>
      <c r="G136" s="112">
        <v>1739</v>
      </c>
      <c r="H136" s="112">
        <v>0</v>
      </c>
      <c r="I136" s="107" t="s">
        <v>127</v>
      </c>
      <c r="J136" s="112">
        <f aca="true" t="shared" si="8" ref="J136:J199">IF(I136="SI",G136-H136,G136)</f>
        <v>1739</v>
      </c>
      <c r="K136" s="210" t="s">
        <v>520</v>
      </c>
      <c r="L136" s="108">
        <v>2022</v>
      </c>
      <c r="M136" s="108">
        <v>10331</v>
      </c>
      <c r="N136" s="109" t="s">
        <v>332</v>
      </c>
      <c r="O136" s="111" t="s">
        <v>447</v>
      </c>
      <c r="P136" s="109" t="s">
        <v>448</v>
      </c>
      <c r="Q136" s="109" t="s">
        <v>448</v>
      </c>
      <c r="R136" s="108">
        <v>6</v>
      </c>
      <c r="S136" s="111" t="s">
        <v>172</v>
      </c>
      <c r="T136" s="108">
        <v>1090302</v>
      </c>
      <c r="U136" s="108">
        <v>3320</v>
      </c>
      <c r="V136" s="108">
        <v>2020</v>
      </c>
      <c r="W136" s="108">
        <v>99</v>
      </c>
      <c r="X136" s="113">
        <v>2022</v>
      </c>
      <c r="Y136" s="113">
        <v>643</v>
      </c>
      <c r="Z136" s="113">
        <v>0</v>
      </c>
      <c r="AA136" s="114" t="s">
        <v>514</v>
      </c>
      <c r="AB136" s="108">
        <v>3245</v>
      </c>
      <c r="AC136" s="109" t="s">
        <v>514</v>
      </c>
      <c r="AD136" s="211" t="s">
        <v>449</v>
      </c>
      <c r="AE136" s="211" t="s">
        <v>514</v>
      </c>
      <c r="AF136" s="212">
        <f aca="true" t="shared" si="9" ref="AF136:AF199">AE136-AD136</f>
        <v>-41</v>
      </c>
      <c r="AG136" s="213">
        <f aca="true" t="shared" si="10" ref="AG136:AG199">IF(AI136="SI",0,J136)</f>
        <v>1739</v>
      </c>
      <c r="AH136" s="214">
        <f aca="true" t="shared" si="11" ref="AH136:AH199">AG136*AF136</f>
        <v>-71299</v>
      </c>
      <c r="AI136" s="215" t="s">
        <v>127</v>
      </c>
    </row>
    <row r="137" spans="1:35" ht="132">
      <c r="A137" s="108">
        <v>2022</v>
      </c>
      <c r="B137" s="108">
        <v>869</v>
      </c>
      <c r="C137" s="109" t="s">
        <v>521</v>
      </c>
      <c r="D137" s="208" t="s">
        <v>522</v>
      </c>
      <c r="E137" s="109" t="s">
        <v>303</v>
      </c>
      <c r="F137" s="216" t="s">
        <v>523</v>
      </c>
      <c r="G137" s="112">
        <v>90</v>
      </c>
      <c r="H137" s="112">
        <v>0</v>
      </c>
      <c r="I137" s="107" t="s">
        <v>127</v>
      </c>
      <c r="J137" s="112">
        <f t="shared" si="8"/>
        <v>90</v>
      </c>
      <c r="K137" s="210" t="s">
        <v>524</v>
      </c>
      <c r="L137" s="108">
        <v>2022</v>
      </c>
      <c r="M137" s="108">
        <v>10191</v>
      </c>
      <c r="N137" s="109" t="s">
        <v>125</v>
      </c>
      <c r="O137" s="111" t="s">
        <v>525</v>
      </c>
      <c r="P137" s="109" t="s">
        <v>526</v>
      </c>
      <c r="Q137" s="109" t="s">
        <v>527</v>
      </c>
      <c r="R137" s="108">
        <v>4</v>
      </c>
      <c r="S137" s="111" t="s">
        <v>123</v>
      </c>
      <c r="T137" s="108">
        <v>1090603</v>
      </c>
      <c r="U137" s="108">
        <v>3660</v>
      </c>
      <c r="V137" s="108">
        <v>1810</v>
      </c>
      <c r="W137" s="108">
        <v>99</v>
      </c>
      <c r="X137" s="113">
        <v>2022</v>
      </c>
      <c r="Y137" s="113">
        <v>408</v>
      </c>
      <c r="Z137" s="113">
        <v>2</v>
      </c>
      <c r="AA137" s="114" t="s">
        <v>437</v>
      </c>
      <c r="AB137" s="108">
        <v>3281</v>
      </c>
      <c r="AC137" s="109" t="s">
        <v>528</v>
      </c>
      <c r="AD137" s="211" t="s">
        <v>416</v>
      </c>
      <c r="AE137" s="211" t="s">
        <v>528</v>
      </c>
      <c r="AF137" s="212">
        <f t="shared" si="9"/>
        <v>-33</v>
      </c>
      <c r="AG137" s="213">
        <f t="shared" si="10"/>
        <v>90</v>
      </c>
      <c r="AH137" s="214">
        <f t="shared" si="11"/>
        <v>-2970</v>
      </c>
      <c r="AI137" s="215" t="s">
        <v>127</v>
      </c>
    </row>
    <row r="138" spans="1:35" ht="204">
      <c r="A138" s="108">
        <v>2022</v>
      </c>
      <c r="B138" s="108">
        <v>870</v>
      </c>
      <c r="C138" s="109" t="s">
        <v>521</v>
      </c>
      <c r="D138" s="208" t="s">
        <v>529</v>
      </c>
      <c r="E138" s="109" t="s">
        <v>317</v>
      </c>
      <c r="F138" s="216" t="s">
        <v>530</v>
      </c>
      <c r="G138" s="112">
        <v>1141.92</v>
      </c>
      <c r="H138" s="112">
        <v>205.92</v>
      </c>
      <c r="I138" s="107" t="s">
        <v>127</v>
      </c>
      <c r="J138" s="112">
        <f t="shared" si="8"/>
        <v>1141.92</v>
      </c>
      <c r="K138" s="210" t="s">
        <v>531</v>
      </c>
      <c r="L138" s="108">
        <v>2022</v>
      </c>
      <c r="M138" s="108">
        <v>10098</v>
      </c>
      <c r="N138" s="109" t="s">
        <v>124</v>
      </c>
      <c r="O138" s="111" t="s">
        <v>532</v>
      </c>
      <c r="P138" s="109" t="s">
        <v>533</v>
      </c>
      <c r="Q138" s="109" t="s">
        <v>534</v>
      </c>
      <c r="R138" s="108">
        <v>4</v>
      </c>
      <c r="S138" s="111" t="s">
        <v>123</v>
      </c>
      <c r="T138" s="108">
        <v>1090603</v>
      </c>
      <c r="U138" s="108">
        <v>3660</v>
      </c>
      <c r="V138" s="108">
        <v>1810</v>
      </c>
      <c r="W138" s="108">
        <v>99</v>
      </c>
      <c r="X138" s="113">
        <v>2022</v>
      </c>
      <c r="Y138" s="113">
        <v>407</v>
      </c>
      <c r="Z138" s="113">
        <v>2</v>
      </c>
      <c r="AA138" s="114" t="s">
        <v>521</v>
      </c>
      <c r="AB138" s="108">
        <v>3282</v>
      </c>
      <c r="AC138" s="109" t="s">
        <v>528</v>
      </c>
      <c r="AD138" s="211" t="s">
        <v>366</v>
      </c>
      <c r="AE138" s="211" t="s">
        <v>528</v>
      </c>
      <c r="AF138" s="212">
        <f t="shared" si="9"/>
        <v>-29</v>
      </c>
      <c r="AG138" s="213">
        <f t="shared" si="10"/>
        <v>1141.92</v>
      </c>
      <c r="AH138" s="214">
        <f t="shared" si="11"/>
        <v>-33115.68</v>
      </c>
      <c r="AI138" s="215" t="s">
        <v>127</v>
      </c>
    </row>
    <row r="139" spans="1:35" ht="24">
      <c r="A139" s="108">
        <v>2022</v>
      </c>
      <c r="B139" s="108">
        <v>871</v>
      </c>
      <c r="C139" s="109" t="s">
        <v>521</v>
      </c>
      <c r="D139" s="208" t="s">
        <v>535</v>
      </c>
      <c r="E139" s="109" t="s">
        <v>370</v>
      </c>
      <c r="F139" s="216" t="s">
        <v>536</v>
      </c>
      <c r="G139" s="112">
        <v>360</v>
      </c>
      <c r="H139" s="112">
        <v>0</v>
      </c>
      <c r="I139" s="107" t="s">
        <v>127</v>
      </c>
      <c r="J139" s="112">
        <f t="shared" si="8"/>
        <v>360</v>
      </c>
      <c r="K139" s="210" t="s">
        <v>537</v>
      </c>
      <c r="L139" s="108">
        <v>2022</v>
      </c>
      <c r="M139" s="108">
        <v>10091</v>
      </c>
      <c r="N139" s="109" t="s">
        <v>124</v>
      </c>
      <c r="O139" s="111" t="s">
        <v>538</v>
      </c>
      <c r="P139" s="109" t="s">
        <v>539</v>
      </c>
      <c r="Q139" s="109" t="s">
        <v>540</v>
      </c>
      <c r="R139" s="108">
        <v>4</v>
      </c>
      <c r="S139" s="111" t="s">
        <v>123</v>
      </c>
      <c r="T139" s="108">
        <v>1090603</v>
      </c>
      <c r="U139" s="108">
        <v>3660</v>
      </c>
      <c r="V139" s="108">
        <v>1810</v>
      </c>
      <c r="W139" s="108">
        <v>99</v>
      </c>
      <c r="X139" s="113">
        <v>2022</v>
      </c>
      <c r="Y139" s="113">
        <v>407</v>
      </c>
      <c r="Z139" s="113">
        <v>1</v>
      </c>
      <c r="AA139" s="114" t="s">
        <v>521</v>
      </c>
      <c r="AB139" s="108">
        <v>3322</v>
      </c>
      <c r="AC139" s="109" t="s">
        <v>541</v>
      </c>
      <c r="AD139" s="211" t="s">
        <v>366</v>
      </c>
      <c r="AE139" s="211" t="s">
        <v>541</v>
      </c>
      <c r="AF139" s="212">
        <f t="shared" si="9"/>
        <v>-22</v>
      </c>
      <c r="AG139" s="213">
        <f t="shared" si="10"/>
        <v>360</v>
      </c>
      <c r="AH139" s="214">
        <f t="shared" si="11"/>
        <v>-7920</v>
      </c>
      <c r="AI139" s="215" t="s">
        <v>127</v>
      </c>
    </row>
    <row r="140" spans="1:35" ht="24">
      <c r="A140" s="108">
        <v>2022</v>
      </c>
      <c r="B140" s="108">
        <v>872</v>
      </c>
      <c r="C140" s="109" t="s">
        <v>521</v>
      </c>
      <c r="D140" s="208" t="s">
        <v>542</v>
      </c>
      <c r="E140" s="109" t="s">
        <v>370</v>
      </c>
      <c r="F140" s="216" t="s">
        <v>543</v>
      </c>
      <c r="G140" s="112">
        <v>360</v>
      </c>
      <c r="H140" s="112">
        <v>0</v>
      </c>
      <c r="I140" s="107" t="s">
        <v>127</v>
      </c>
      <c r="J140" s="112">
        <f t="shared" si="8"/>
        <v>360</v>
      </c>
      <c r="K140" s="210" t="s">
        <v>544</v>
      </c>
      <c r="L140" s="108">
        <v>2022</v>
      </c>
      <c r="M140" s="108">
        <v>10092</v>
      </c>
      <c r="N140" s="109" t="s">
        <v>124</v>
      </c>
      <c r="O140" s="111" t="s">
        <v>538</v>
      </c>
      <c r="P140" s="109" t="s">
        <v>539</v>
      </c>
      <c r="Q140" s="109" t="s">
        <v>540</v>
      </c>
      <c r="R140" s="108">
        <v>4</v>
      </c>
      <c r="S140" s="111" t="s">
        <v>123</v>
      </c>
      <c r="T140" s="108">
        <v>1090603</v>
      </c>
      <c r="U140" s="108">
        <v>3660</v>
      </c>
      <c r="V140" s="108">
        <v>1810</v>
      </c>
      <c r="W140" s="108">
        <v>99</v>
      </c>
      <c r="X140" s="113">
        <v>2022</v>
      </c>
      <c r="Y140" s="113">
        <v>407</v>
      </c>
      <c r="Z140" s="113">
        <v>4</v>
      </c>
      <c r="AA140" s="114" t="s">
        <v>521</v>
      </c>
      <c r="AB140" s="108">
        <v>3351</v>
      </c>
      <c r="AC140" s="109" t="s">
        <v>541</v>
      </c>
      <c r="AD140" s="211" t="s">
        <v>366</v>
      </c>
      <c r="AE140" s="211" t="s">
        <v>541</v>
      </c>
      <c r="AF140" s="212">
        <f t="shared" si="9"/>
        <v>-22</v>
      </c>
      <c r="AG140" s="213">
        <f t="shared" si="10"/>
        <v>360</v>
      </c>
      <c r="AH140" s="214">
        <f t="shared" si="11"/>
        <v>-7920</v>
      </c>
      <c r="AI140" s="215" t="s">
        <v>127</v>
      </c>
    </row>
    <row r="141" spans="1:35" ht="48">
      <c r="A141" s="108">
        <v>2022</v>
      </c>
      <c r="B141" s="108">
        <v>873</v>
      </c>
      <c r="C141" s="109" t="s">
        <v>545</v>
      </c>
      <c r="D141" s="208" t="s">
        <v>546</v>
      </c>
      <c r="E141" s="109" t="s">
        <v>454</v>
      </c>
      <c r="F141" s="216" t="s">
        <v>547</v>
      </c>
      <c r="G141" s="112">
        <v>1901.34</v>
      </c>
      <c r="H141" s="112">
        <v>90.54</v>
      </c>
      <c r="I141" s="107" t="s">
        <v>118</v>
      </c>
      <c r="J141" s="112">
        <f t="shared" si="8"/>
        <v>1810.8</v>
      </c>
      <c r="K141" s="210" t="s">
        <v>243</v>
      </c>
      <c r="L141" s="108">
        <v>2022</v>
      </c>
      <c r="M141" s="108">
        <v>10902</v>
      </c>
      <c r="N141" s="109" t="s">
        <v>270</v>
      </c>
      <c r="O141" s="111" t="s">
        <v>244</v>
      </c>
      <c r="P141" s="109" t="s">
        <v>245</v>
      </c>
      <c r="Q141" s="109" t="s">
        <v>245</v>
      </c>
      <c r="R141" s="108">
        <v>10</v>
      </c>
      <c r="S141" s="111" t="s">
        <v>246</v>
      </c>
      <c r="T141" s="108">
        <v>1100403</v>
      </c>
      <c r="U141" s="108">
        <v>4100</v>
      </c>
      <c r="V141" s="108">
        <v>20000</v>
      </c>
      <c r="W141" s="108">
        <v>99</v>
      </c>
      <c r="X141" s="113">
        <v>2022</v>
      </c>
      <c r="Y141" s="113">
        <v>379</v>
      </c>
      <c r="Z141" s="113">
        <v>0</v>
      </c>
      <c r="AA141" s="114" t="s">
        <v>521</v>
      </c>
      <c r="AB141" s="108">
        <v>3248</v>
      </c>
      <c r="AC141" s="109" t="s">
        <v>545</v>
      </c>
      <c r="AD141" s="211" t="s">
        <v>548</v>
      </c>
      <c r="AE141" s="211" t="s">
        <v>545</v>
      </c>
      <c r="AF141" s="212">
        <f t="shared" si="9"/>
        <v>-57</v>
      </c>
      <c r="AG141" s="213">
        <f t="shared" si="10"/>
        <v>1810.8</v>
      </c>
      <c r="AH141" s="214">
        <f t="shared" si="11"/>
        <v>-103215.59999999999</v>
      </c>
      <c r="AI141" s="215" t="s">
        <v>127</v>
      </c>
    </row>
    <row r="142" spans="1:35" ht="60">
      <c r="A142" s="108">
        <v>2022</v>
      </c>
      <c r="B142" s="108">
        <v>874</v>
      </c>
      <c r="C142" s="109" t="s">
        <v>545</v>
      </c>
      <c r="D142" s="208" t="s">
        <v>549</v>
      </c>
      <c r="E142" s="109" t="s">
        <v>270</v>
      </c>
      <c r="F142" s="216" t="s">
        <v>550</v>
      </c>
      <c r="G142" s="112">
        <v>132.04</v>
      </c>
      <c r="H142" s="112">
        <v>6.29</v>
      </c>
      <c r="I142" s="107" t="s">
        <v>118</v>
      </c>
      <c r="J142" s="112">
        <f t="shared" si="8"/>
        <v>125.74999999999999</v>
      </c>
      <c r="K142" s="210" t="s">
        <v>243</v>
      </c>
      <c r="L142" s="108">
        <v>2022</v>
      </c>
      <c r="M142" s="108">
        <v>11004</v>
      </c>
      <c r="N142" s="109" t="s">
        <v>521</v>
      </c>
      <c r="O142" s="111" t="s">
        <v>244</v>
      </c>
      <c r="P142" s="109" t="s">
        <v>245</v>
      </c>
      <c r="Q142" s="109" t="s">
        <v>245</v>
      </c>
      <c r="R142" s="108">
        <v>10</v>
      </c>
      <c r="S142" s="111" t="s">
        <v>246</v>
      </c>
      <c r="T142" s="108">
        <v>1100403</v>
      </c>
      <c r="U142" s="108">
        <v>4100</v>
      </c>
      <c r="V142" s="108">
        <v>20000</v>
      </c>
      <c r="W142" s="108">
        <v>99</v>
      </c>
      <c r="X142" s="113">
        <v>2022</v>
      </c>
      <c r="Y142" s="113">
        <v>379</v>
      </c>
      <c r="Z142" s="113">
        <v>0</v>
      </c>
      <c r="AA142" s="114" t="s">
        <v>545</v>
      </c>
      <c r="AB142" s="108">
        <v>3249</v>
      </c>
      <c r="AC142" s="109" t="s">
        <v>545</v>
      </c>
      <c r="AD142" s="211" t="s">
        <v>551</v>
      </c>
      <c r="AE142" s="211" t="s">
        <v>545</v>
      </c>
      <c r="AF142" s="212">
        <f t="shared" si="9"/>
        <v>-59</v>
      </c>
      <c r="AG142" s="213">
        <f t="shared" si="10"/>
        <v>125.74999999999999</v>
      </c>
      <c r="AH142" s="214">
        <f t="shared" si="11"/>
        <v>-7419.249999999999</v>
      </c>
      <c r="AI142" s="215" t="s">
        <v>127</v>
      </c>
    </row>
    <row r="143" spans="1:35" ht="120">
      <c r="A143" s="108">
        <v>2022</v>
      </c>
      <c r="B143" s="108">
        <v>875</v>
      </c>
      <c r="C143" s="109" t="s">
        <v>545</v>
      </c>
      <c r="D143" s="208" t="s">
        <v>552</v>
      </c>
      <c r="E143" s="109" t="s">
        <v>453</v>
      </c>
      <c r="F143" s="216" t="s">
        <v>553</v>
      </c>
      <c r="G143" s="112">
        <v>432.37</v>
      </c>
      <c r="H143" s="112">
        <v>77.97</v>
      </c>
      <c r="I143" s="107" t="s">
        <v>118</v>
      </c>
      <c r="J143" s="112">
        <f t="shared" si="8"/>
        <v>354.4</v>
      </c>
      <c r="K143" s="210" t="s">
        <v>554</v>
      </c>
      <c r="L143" s="108">
        <v>2022</v>
      </c>
      <c r="M143" s="108">
        <v>10842</v>
      </c>
      <c r="N143" s="109" t="s">
        <v>454</v>
      </c>
      <c r="O143" s="111" t="s">
        <v>555</v>
      </c>
      <c r="P143" s="109" t="s">
        <v>556</v>
      </c>
      <c r="Q143" s="109" t="s">
        <v>556</v>
      </c>
      <c r="R143" s="108">
        <v>7</v>
      </c>
      <c r="S143" s="111" t="s">
        <v>557</v>
      </c>
      <c r="T143" s="108">
        <v>1030102</v>
      </c>
      <c r="U143" s="108">
        <v>1120</v>
      </c>
      <c r="V143" s="108">
        <v>1265</v>
      </c>
      <c r="W143" s="108">
        <v>99</v>
      </c>
      <c r="X143" s="113">
        <v>2022</v>
      </c>
      <c r="Y143" s="113">
        <v>421</v>
      </c>
      <c r="Z143" s="113">
        <v>0</v>
      </c>
      <c r="AA143" s="114" t="s">
        <v>545</v>
      </c>
      <c r="AB143" s="108">
        <v>3251</v>
      </c>
      <c r="AC143" s="109" t="s">
        <v>545</v>
      </c>
      <c r="AD143" s="211" t="s">
        <v>558</v>
      </c>
      <c r="AE143" s="211" t="s">
        <v>545</v>
      </c>
      <c r="AF143" s="212">
        <f t="shared" si="9"/>
        <v>-53</v>
      </c>
      <c r="AG143" s="213">
        <f t="shared" si="10"/>
        <v>354.4</v>
      </c>
      <c r="AH143" s="214">
        <f t="shared" si="11"/>
        <v>-18783.199999999997</v>
      </c>
      <c r="AI143" s="215" t="s">
        <v>127</v>
      </c>
    </row>
    <row r="144" spans="1:35" ht="252">
      <c r="A144" s="108">
        <v>2022</v>
      </c>
      <c r="B144" s="108">
        <v>876</v>
      </c>
      <c r="C144" s="109" t="s">
        <v>545</v>
      </c>
      <c r="D144" s="208" t="s">
        <v>559</v>
      </c>
      <c r="E144" s="109" t="s">
        <v>314</v>
      </c>
      <c r="F144" s="216" t="s">
        <v>560</v>
      </c>
      <c r="G144" s="112">
        <v>30580.34</v>
      </c>
      <c r="H144" s="112">
        <v>0</v>
      </c>
      <c r="I144" s="107" t="s">
        <v>118</v>
      </c>
      <c r="J144" s="112">
        <f t="shared" si="8"/>
        <v>30580.34</v>
      </c>
      <c r="K144" s="210" t="s">
        <v>561</v>
      </c>
      <c r="L144" s="108">
        <v>2022</v>
      </c>
      <c r="M144" s="108">
        <v>10308</v>
      </c>
      <c r="N144" s="109" t="s">
        <v>314</v>
      </c>
      <c r="O144" s="111" t="s">
        <v>562</v>
      </c>
      <c r="P144" s="109" t="s">
        <v>563</v>
      </c>
      <c r="Q144" s="109" t="s">
        <v>564</v>
      </c>
      <c r="R144" s="108">
        <v>3</v>
      </c>
      <c r="S144" s="111" t="s">
        <v>492</v>
      </c>
      <c r="T144" s="108">
        <v>2090201</v>
      </c>
      <c r="U144" s="108">
        <v>8630</v>
      </c>
      <c r="V144" s="108">
        <v>9004</v>
      </c>
      <c r="W144" s="108">
        <v>99</v>
      </c>
      <c r="X144" s="113">
        <v>2022</v>
      </c>
      <c r="Y144" s="113">
        <v>415</v>
      </c>
      <c r="Z144" s="113">
        <v>0</v>
      </c>
      <c r="AA144" s="114" t="s">
        <v>437</v>
      </c>
      <c r="AB144" s="108">
        <v>3252</v>
      </c>
      <c r="AC144" s="109" t="s">
        <v>545</v>
      </c>
      <c r="AD144" s="211" t="s">
        <v>449</v>
      </c>
      <c r="AE144" s="211" t="s">
        <v>545</v>
      </c>
      <c r="AF144" s="212">
        <f t="shared" si="9"/>
        <v>-39</v>
      </c>
      <c r="AG144" s="213">
        <f t="shared" si="10"/>
        <v>30580.34</v>
      </c>
      <c r="AH144" s="214">
        <f t="shared" si="11"/>
        <v>-1192633.26</v>
      </c>
      <c r="AI144" s="215" t="s">
        <v>127</v>
      </c>
    </row>
    <row r="145" spans="1:35" ht="252">
      <c r="A145" s="108">
        <v>2022</v>
      </c>
      <c r="B145" s="108">
        <v>876</v>
      </c>
      <c r="C145" s="109" t="s">
        <v>545</v>
      </c>
      <c r="D145" s="208" t="s">
        <v>559</v>
      </c>
      <c r="E145" s="109" t="s">
        <v>314</v>
      </c>
      <c r="F145" s="216" t="s">
        <v>560</v>
      </c>
      <c r="G145" s="112">
        <v>1609.49</v>
      </c>
      <c r="H145" s="112">
        <v>0</v>
      </c>
      <c r="I145" s="107" t="s">
        <v>118</v>
      </c>
      <c r="J145" s="112">
        <f t="shared" si="8"/>
        <v>1609.49</v>
      </c>
      <c r="K145" s="210" t="s">
        <v>561</v>
      </c>
      <c r="L145" s="108">
        <v>2022</v>
      </c>
      <c r="M145" s="108">
        <v>10308</v>
      </c>
      <c r="N145" s="109" t="s">
        <v>314</v>
      </c>
      <c r="O145" s="111" t="s">
        <v>562</v>
      </c>
      <c r="P145" s="109" t="s">
        <v>563</v>
      </c>
      <c r="Q145" s="109" t="s">
        <v>564</v>
      </c>
      <c r="R145" s="108">
        <v>3</v>
      </c>
      <c r="S145" s="111" t="s">
        <v>492</v>
      </c>
      <c r="T145" s="108">
        <v>2090201</v>
      </c>
      <c r="U145" s="108">
        <v>8630</v>
      </c>
      <c r="V145" s="108">
        <v>9004</v>
      </c>
      <c r="W145" s="108">
        <v>100</v>
      </c>
      <c r="X145" s="113">
        <v>2022</v>
      </c>
      <c r="Y145" s="113">
        <v>416</v>
      </c>
      <c r="Z145" s="113">
        <v>0</v>
      </c>
      <c r="AA145" s="114" t="s">
        <v>437</v>
      </c>
      <c r="AB145" s="108">
        <v>3253</v>
      </c>
      <c r="AC145" s="109" t="s">
        <v>545</v>
      </c>
      <c r="AD145" s="211" t="s">
        <v>449</v>
      </c>
      <c r="AE145" s="211" t="s">
        <v>545</v>
      </c>
      <c r="AF145" s="212">
        <f t="shared" si="9"/>
        <v>-39</v>
      </c>
      <c r="AG145" s="213">
        <f t="shared" si="10"/>
        <v>1609.49</v>
      </c>
      <c r="AH145" s="214">
        <f t="shared" si="11"/>
        <v>-62770.11</v>
      </c>
      <c r="AI145" s="215" t="s">
        <v>127</v>
      </c>
    </row>
    <row r="146" spans="1:35" ht="144">
      <c r="A146" s="108">
        <v>2022</v>
      </c>
      <c r="B146" s="108">
        <v>888</v>
      </c>
      <c r="C146" s="109" t="s">
        <v>565</v>
      </c>
      <c r="D146" s="208" t="s">
        <v>566</v>
      </c>
      <c r="E146" s="109" t="s">
        <v>409</v>
      </c>
      <c r="F146" s="216" t="s">
        <v>567</v>
      </c>
      <c r="G146" s="112">
        <v>278.16</v>
      </c>
      <c r="H146" s="112">
        <v>50.16</v>
      </c>
      <c r="I146" s="107" t="s">
        <v>118</v>
      </c>
      <c r="J146" s="112">
        <f t="shared" si="8"/>
        <v>228.00000000000003</v>
      </c>
      <c r="K146" s="210" t="s">
        <v>568</v>
      </c>
      <c r="L146" s="108">
        <v>2022</v>
      </c>
      <c r="M146" s="108">
        <v>10520</v>
      </c>
      <c r="N146" s="109" t="s">
        <v>420</v>
      </c>
      <c r="O146" s="111" t="s">
        <v>282</v>
      </c>
      <c r="P146" s="109" t="s">
        <v>283</v>
      </c>
      <c r="Q146" s="109" t="s">
        <v>284</v>
      </c>
      <c r="R146" s="108">
        <v>4</v>
      </c>
      <c r="S146" s="111" t="s">
        <v>123</v>
      </c>
      <c r="T146" s="108">
        <v>1010502</v>
      </c>
      <c r="U146" s="108">
        <v>460</v>
      </c>
      <c r="V146" s="108">
        <v>1900</v>
      </c>
      <c r="W146" s="108">
        <v>100</v>
      </c>
      <c r="X146" s="113">
        <v>2022</v>
      </c>
      <c r="Y146" s="113">
        <v>474</v>
      </c>
      <c r="Z146" s="113">
        <v>0</v>
      </c>
      <c r="AA146" s="114" t="s">
        <v>514</v>
      </c>
      <c r="AB146" s="108">
        <v>3319</v>
      </c>
      <c r="AC146" s="109" t="s">
        <v>541</v>
      </c>
      <c r="AD146" s="211" t="s">
        <v>443</v>
      </c>
      <c r="AE146" s="211" t="s">
        <v>541</v>
      </c>
      <c r="AF146" s="212">
        <f t="shared" si="9"/>
        <v>-34</v>
      </c>
      <c r="AG146" s="213">
        <f t="shared" si="10"/>
        <v>228.00000000000003</v>
      </c>
      <c r="AH146" s="214">
        <f t="shared" si="11"/>
        <v>-7752.000000000001</v>
      </c>
      <c r="AI146" s="215" t="s">
        <v>127</v>
      </c>
    </row>
    <row r="147" spans="1:35" ht="132">
      <c r="A147" s="108">
        <v>2022</v>
      </c>
      <c r="B147" s="108">
        <v>889</v>
      </c>
      <c r="C147" s="109" t="s">
        <v>565</v>
      </c>
      <c r="D147" s="208" t="s">
        <v>569</v>
      </c>
      <c r="E147" s="109" t="s">
        <v>432</v>
      </c>
      <c r="F147" s="216" t="s">
        <v>263</v>
      </c>
      <c r="G147" s="112">
        <v>2293.6</v>
      </c>
      <c r="H147" s="112">
        <v>413.6</v>
      </c>
      <c r="I147" s="107" t="s">
        <v>118</v>
      </c>
      <c r="J147" s="112">
        <f t="shared" si="8"/>
        <v>1880</v>
      </c>
      <c r="K147" s="210" t="s">
        <v>264</v>
      </c>
      <c r="L147" s="108">
        <v>2022</v>
      </c>
      <c r="M147" s="108">
        <v>11116</v>
      </c>
      <c r="N147" s="109" t="s">
        <v>528</v>
      </c>
      <c r="O147" s="111" t="s">
        <v>266</v>
      </c>
      <c r="P147" s="109" t="s">
        <v>267</v>
      </c>
      <c r="Q147" s="109" t="s">
        <v>267</v>
      </c>
      <c r="R147" s="108">
        <v>6</v>
      </c>
      <c r="S147" s="111" t="s">
        <v>172</v>
      </c>
      <c r="T147" s="108">
        <v>1010203</v>
      </c>
      <c r="U147" s="108">
        <v>140</v>
      </c>
      <c r="V147" s="108">
        <v>1076</v>
      </c>
      <c r="W147" s="108">
        <v>99</v>
      </c>
      <c r="X147" s="113">
        <v>2022</v>
      </c>
      <c r="Y147" s="113">
        <v>512</v>
      </c>
      <c r="Z147" s="113">
        <v>0</v>
      </c>
      <c r="AA147" s="114" t="s">
        <v>565</v>
      </c>
      <c r="AB147" s="108">
        <v>3292</v>
      </c>
      <c r="AC147" s="109" t="s">
        <v>565</v>
      </c>
      <c r="AD147" s="211" t="s">
        <v>570</v>
      </c>
      <c r="AE147" s="211" t="s">
        <v>565</v>
      </c>
      <c r="AF147" s="212">
        <f t="shared" si="9"/>
        <v>-56</v>
      </c>
      <c r="AG147" s="213">
        <f t="shared" si="10"/>
        <v>1880</v>
      </c>
      <c r="AH147" s="214">
        <f t="shared" si="11"/>
        <v>-105280</v>
      </c>
      <c r="AI147" s="215" t="s">
        <v>127</v>
      </c>
    </row>
    <row r="148" spans="1:35" ht="108">
      <c r="A148" s="108">
        <v>2022</v>
      </c>
      <c r="B148" s="108">
        <v>890</v>
      </c>
      <c r="C148" s="109" t="s">
        <v>571</v>
      </c>
      <c r="D148" s="208" t="s">
        <v>572</v>
      </c>
      <c r="E148" s="109" t="s">
        <v>454</v>
      </c>
      <c r="F148" s="216" t="s">
        <v>573</v>
      </c>
      <c r="G148" s="112">
        <v>976</v>
      </c>
      <c r="H148" s="112">
        <v>176</v>
      </c>
      <c r="I148" s="107" t="s">
        <v>118</v>
      </c>
      <c r="J148" s="112">
        <f t="shared" si="8"/>
        <v>800</v>
      </c>
      <c r="K148" s="210" t="s">
        <v>574</v>
      </c>
      <c r="L148" s="108">
        <v>2022</v>
      </c>
      <c r="M148" s="108">
        <v>10856</v>
      </c>
      <c r="N148" s="109" t="s">
        <v>454</v>
      </c>
      <c r="O148" s="111" t="s">
        <v>575</v>
      </c>
      <c r="P148" s="109" t="s">
        <v>576</v>
      </c>
      <c r="Q148" s="109" t="s">
        <v>119</v>
      </c>
      <c r="R148" s="108">
        <v>6</v>
      </c>
      <c r="S148" s="111" t="s">
        <v>172</v>
      </c>
      <c r="T148" s="108">
        <v>1010203</v>
      </c>
      <c r="U148" s="108">
        <v>140</v>
      </c>
      <c r="V148" s="108">
        <v>1042</v>
      </c>
      <c r="W148" s="108">
        <v>99</v>
      </c>
      <c r="X148" s="113">
        <v>2022</v>
      </c>
      <c r="Y148" s="113">
        <v>65</v>
      </c>
      <c r="Z148" s="113">
        <v>0</v>
      </c>
      <c r="AA148" s="114" t="s">
        <v>571</v>
      </c>
      <c r="AB148" s="108">
        <v>3304</v>
      </c>
      <c r="AC148" s="109" t="s">
        <v>571</v>
      </c>
      <c r="AD148" s="211" t="s">
        <v>511</v>
      </c>
      <c r="AE148" s="211" t="s">
        <v>571</v>
      </c>
      <c r="AF148" s="212">
        <f t="shared" si="9"/>
        <v>-50</v>
      </c>
      <c r="AG148" s="213">
        <f t="shared" si="10"/>
        <v>800</v>
      </c>
      <c r="AH148" s="214">
        <f t="shared" si="11"/>
        <v>-40000</v>
      </c>
      <c r="AI148" s="215" t="s">
        <v>127</v>
      </c>
    </row>
    <row r="149" spans="1:35" ht="156">
      <c r="A149" s="108">
        <v>2022</v>
      </c>
      <c r="B149" s="108">
        <v>891</v>
      </c>
      <c r="C149" s="109" t="s">
        <v>571</v>
      </c>
      <c r="D149" s="208" t="s">
        <v>577</v>
      </c>
      <c r="E149" s="109" t="s">
        <v>454</v>
      </c>
      <c r="F149" s="216" t="s">
        <v>578</v>
      </c>
      <c r="G149" s="112">
        <v>640.5</v>
      </c>
      <c r="H149" s="112">
        <v>115.5</v>
      </c>
      <c r="I149" s="107" t="s">
        <v>118</v>
      </c>
      <c r="J149" s="112">
        <f t="shared" si="8"/>
        <v>525</v>
      </c>
      <c r="K149" s="210" t="s">
        <v>579</v>
      </c>
      <c r="L149" s="108">
        <v>2022</v>
      </c>
      <c r="M149" s="108">
        <v>10903</v>
      </c>
      <c r="N149" s="109" t="s">
        <v>270</v>
      </c>
      <c r="O149" s="111" t="s">
        <v>575</v>
      </c>
      <c r="P149" s="109" t="s">
        <v>576</v>
      </c>
      <c r="Q149" s="109" t="s">
        <v>119</v>
      </c>
      <c r="R149" s="108">
        <v>6</v>
      </c>
      <c r="S149" s="111" t="s">
        <v>172</v>
      </c>
      <c r="T149" s="108">
        <v>1010203</v>
      </c>
      <c r="U149" s="108">
        <v>140</v>
      </c>
      <c r="V149" s="108">
        <v>1042</v>
      </c>
      <c r="W149" s="108">
        <v>99</v>
      </c>
      <c r="X149" s="113">
        <v>2022</v>
      </c>
      <c r="Y149" s="113">
        <v>672</v>
      </c>
      <c r="Z149" s="113">
        <v>0</v>
      </c>
      <c r="AA149" s="114" t="s">
        <v>571</v>
      </c>
      <c r="AB149" s="108">
        <v>3305</v>
      </c>
      <c r="AC149" s="109" t="s">
        <v>571</v>
      </c>
      <c r="AD149" s="211" t="s">
        <v>511</v>
      </c>
      <c r="AE149" s="211" t="s">
        <v>571</v>
      </c>
      <c r="AF149" s="212">
        <f t="shared" si="9"/>
        <v>-50</v>
      </c>
      <c r="AG149" s="213">
        <f t="shared" si="10"/>
        <v>525</v>
      </c>
      <c r="AH149" s="214">
        <f t="shared" si="11"/>
        <v>-26250</v>
      </c>
      <c r="AI149" s="215" t="s">
        <v>127</v>
      </c>
    </row>
    <row r="150" spans="1:35" ht="15">
      <c r="A150" s="108">
        <v>2022</v>
      </c>
      <c r="B150" s="108">
        <v>892</v>
      </c>
      <c r="C150" s="109" t="s">
        <v>571</v>
      </c>
      <c r="D150" s="208" t="s">
        <v>580</v>
      </c>
      <c r="E150" s="109" t="s">
        <v>177</v>
      </c>
      <c r="F150" s="216" t="s">
        <v>581</v>
      </c>
      <c r="G150" s="112">
        <v>50.4</v>
      </c>
      <c r="H150" s="112">
        <v>9.09</v>
      </c>
      <c r="I150" s="107" t="s">
        <v>118</v>
      </c>
      <c r="J150" s="112">
        <f t="shared" si="8"/>
        <v>41.31</v>
      </c>
      <c r="K150" s="210" t="s">
        <v>582</v>
      </c>
      <c r="L150" s="108">
        <v>2022</v>
      </c>
      <c r="M150" s="108">
        <v>10838</v>
      </c>
      <c r="N150" s="109" t="s">
        <v>454</v>
      </c>
      <c r="O150" s="111" t="s">
        <v>583</v>
      </c>
      <c r="P150" s="109" t="s">
        <v>584</v>
      </c>
      <c r="Q150" s="109" t="s">
        <v>584</v>
      </c>
      <c r="R150" s="108">
        <v>4</v>
      </c>
      <c r="S150" s="111" t="s">
        <v>123</v>
      </c>
      <c r="T150" s="108">
        <v>1100502</v>
      </c>
      <c r="U150" s="108">
        <v>4200</v>
      </c>
      <c r="V150" s="108">
        <v>1656</v>
      </c>
      <c r="W150" s="108">
        <v>99</v>
      </c>
      <c r="X150" s="113">
        <v>2022</v>
      </c>
      <c r="Y150" s="113">
        <v>622</v>
      </c>
      <c r="Z150" s="113">
        <v>0</v>
      </c>
      <c r="AA150" s="114" t="s">
        <v>571</v>
      </c>
      <c r="AB150" s="108">
        <v>3379</v>
      </c>
      <c r="AC150" s="109" t="s">
        <v>240</v>
      </c>
      <c r="AD150" s="211" t="s">
        <v>558</v>
      </c>
      <c r="AE150" s="211" t="s">
        <v>240</v>
      </c>
      <c r="AF150" s="212">
        <f t="shared" si="9"/>
        <v>-42</v>
      </c>
      <c r="AG150" s="213">
        <f t="shared" si="10"/>
        <v>41.31</v>
      </c>
      <c r="AH150" s="214">
        <f t="shared" si="11"/>
        <v>-1735.02</v>
      </c>
      <c r="AI150" s="215" t="s">
        <v>127</v>
      </c>
    </row>
    <row r="151" spans="1:35" ht="15">
      <c r="A151" s="108">
        <v>2022</v>
      </c>
      <c r="B151" s="108">
        <v>892</v>
      </c>
      <c r="C151" s="109" t="s">
        <v>571</v>
      </c>
      <c r="D151" s="208" t="s">
        <v>580</v>
      </c>
      <c r="E151" s="109" t="s">
        <v>177</v>
      </c>
      <c r="F151" s="216" t="s">
        <v>581</v>
      </c>
      <c r="G151" s="112">
        <v>72.8</v>
      </c>
      <c r="H151" s="112">
        <v>13.13</v>
      </c>
      <c r="I151" s="107" t="s">
        <v>118</v>
      </c>
      <c r="J151" s="112">
        <f t="shared" si="8"/>
        <v>59.669999999999995</v>
      </c>
      <c r="K151" s="210" t="s">
        <v>582</v>
      </c>
      <c r="L151" s="108">
        <v>2022</v>
      </c>
      <c r="M151" s="108">
        <v>10838</v>
      </c>
      <c r="N151" s="109" t="s">
        <v>454</v>
      </c>
      <c r="O151" s="111" t="s">
        <v>583</v>
      </c>
      <c r="P151" s="109" t="s">
        <v>584</v>
      </c>
      <c r="Q151" s="109" t="s">
        <v>584</v>
      </c>
      <c r="R151" s="108">
        <v>4</v>
      </c>
      <c r="S151" s="111" t="s">
        <v>123</v>
      </c>
      <c r="T151" s="108">
        <v>1090402</v>
      </c>
      <c r="U151" s="108">
        <v>3430</v>
      </c>
      <c r="V151" s="108">
        <v>1688</v>
      </c>
      <c r="W151" s="108">
        <v>99</v>
      </c>
      <c r="X151" s="113">
        <v>2022</v>
      </c>
      <c r="Y151" s="113">
        <v>623</v>
      </c>
      <c r="Z151" s="113">
        <v>0</v>
      </c>
      <c r="AA151" s="114" t="s">
        <v>571</v>
      </c>
      <c r="AB151" s="108">
        <v>3380</v>
      </c>
      <c r="AC151" s="109" t="s">
        <v>240</v>
      </c>
      <c r="AD151" s="211" t="s">
        <v>558</v>
      </c>
      <c r="AE151" s="211" t="s">
        <v>240</v>
      </c>
      <c r="AF151" s="212">
        <f t="shared" si="9"/>
        <v>-42</v>
      </c>
      <c r="AG151" s="213">
        <f t="shared" si="10"/>
        <v>59.669999999999995</v>
      </c>
      <c r="AH151" s="214">
        <f t="shared" si="11"/>
        <v>-2506.14</v>
      </c>
      <c r="AI151" s="215" t="s">
        <v>127</v>
      </c>
    </row>
    <row r="152" spans="1:35" ht="15">
      <c r="A152" s="108">
        <v>2022</v>
      </c>
      <c r="B152" s="108">
        <v>892</v>
      </c>
      <c r="C152" s="109" t="s">
        <v>571</v>
      </c>
      <c r="D152" s="208" t="s">
        <v>580</v>
      </c>
      <c r="E152" s="109" t="s">
        <v>177</v>
      </c>
      <c r="F152" s="216" t="s">
        <v>581</v>
      </c>
      <c r="G152" s="112">
        <v>78.4</v>
      </c>
      <c r="H152" s="112">
        <v>14.14</v>
      </c>
      <c r="I152" s="107" t="s">
        <v>118</v>
      </c>
      <c r="J152" s="112">
        <f t="shared" si="8"/>
        <v>64.26</v>
      </c>
      <c r="K152" s="210" t="s">
        <v>582</v>
      </c>
      <c r="L152" s="108">
        <v>2022</v>
      </c>
      <c r="M152" s="108">
        <v>10838</v>
      </c>
      <c r="N152" s="109" t="s">
        <v>454</v>
      </c>
      <c r="O152" s="111" t="s">
        <v>583</v>
      </c>
      <c r="P152" s="109" t="s">
        <v>584</v>
      </c>
      <c r="Q152" s="109" t="s">
        <v>584</v>
      </c>
      <c r="R152" s="108">
        <v>4</v>
      </c>
      <c r="S152" s="111" t="s">
        <v>123</v>
      </c>
      <c r="T152" s="108">
        <v>1090602</v>
      </c>
      <c r="U152" s="108">
        <v>3650</v>
      </c>
      <c r="V152" s="108">
        <v>1803</v>
      </c>
      <c r="W152" s="108">
        <v>100</v>
      </c>
      <c r="X152" s="113">
        <v>2022</v>
      </c>
      <c r="Y152" s="113">
        <v>624</v>
      </c>
      <c r="Z152" s="113">
        <v>0</v>
      </c>
      <c r="AA152" s="114" t="s">
        <v>571</v>
      </c>
      <c r="AB152" s="108">
        <v>3381</v>
      </c>
      <c r="AC152" s="109" t="s">
        <v>240</v>
      </c>
      <c r="AD152" s="211" t="s">
        <v>558</v>
      </c>
      <c r="AE152" s="211" t="s">
        <v>240</v>
      </c>
      <c r="AF152" s="212">
        <f t="shared" si="9"/>
        <v>-42</v>
      </c>
      <c r="AG152" s="213">
        <f t="shared" si="10"/>
        <v>64.26</v>
      </c>
      <c r="AH152" s="214">
        <f t="shared" si="11"/>
        <v>-2698.92</v>
      </c>
      <c r="AI152" s="215" t="s">
        <v>127</v>
      </c>
    </row>
    <row r="153" spans="1:35" ht="15">
      <c r="A153" s="108">
        <v>2022</v>
      </c>
      <c r="B153" s="108">
        <v>892</v>
      </c>
      <c r="C153" s="109" t="s">
        <v>571</v>
      </c>
      <c r="D153" s="208" t="s">
        <v>580</v>
      </c>
      <c r="E153" s="109" t="s">
        <v>177</v>
      </c>
      <c r="F153" s="216" t="s">
        <v>581</v>
      </c>
      <c r="G153" s="112">
        <v>39.2</v>
      </c>
      <c r="H153" s="112">
        <v>7.07</v>
      </c>
      <c r="I153" s="107" t="s">
        <v>118</v>
      </c>
      <c r="J153" s="112">
        <f t="shared" si="8"/>
        <v>32.13</v>
      </c>
      <c r="K153" s="210" t="s">
        <v>582</v>
      </c>
      <c r="L153" s="108">
        <v>2022</v>
      </c>
      <c r="M153" s="108">
        <v>10838</v>
      </c>
      <c r="N153" s="109" t="s">
        <v>454</v>
      </c>
      <c r="O153" s="111" t="s">
        <v>583</v>
      </c>
      <c r="P153" s="109" t="s">
        <v>584</v>
      </c>
      <c r="Q153" s="109" t="s">
        <v>584</v>
      </c>
      <c r="R153" s="108">
        <v>4</v>
      </c>
      <c r="S153" s="111" t="s">
        <v>123</v>
      </c>
      <c r="T153" s="108">
        <v>1010502</v>
      </c>
      <c r="U153" s="108">
        <v>460</v>
      </c>
      <c r="V153" s="108">
        <v>1900</v>
      </c>
      <c r="W153" s="108">
        <v>100</v>
      </c>
      <c r="X153" s="113">
        <v>2022</v>
      </c>
      <c r="Y153" s="113">
        <v>625</v>
      </c>
      <c r="Z153" s="113">
        <v>0</v>
      </c>
      <c r="AA153" s="114" t="s">
        <v>571</v>
      </c>
      <c r="AB153" s="108">
        <v>3382</v>
      </c>
      <c r="AC153" s="109" t="s">
        <v>240</v>
      </c>
      <c r="AD153" s="211" t="s">
        <v>558</v>
      </c>
      <c r="AE153" s="211" t="s">
        <v>240</v>
      </c>
      <c r="AF153" s="212">
        <f t="shared" si="9"/>
        <v>-42</v>
      </c>
      <c r="AG153" s="213">
        <f t="shared" si="10"/>
        <v>32.13</v>
      </c>
      <c r="AH153" s="214">
        <f t="shared" si="11"/>
        <v>-1349.46</v>
      </c>
      <c r="AI153" s="215" t="s">
        <v>127</v>
      </c>
    </row>
    <row r="154" spans="1:35" ht="15">
      <c r="A154" s="108">
        <v>2022</v>
      </c>
      <c r="B154" s="108">
        <v>892</v>
      </c>
      <c r="C154" s="109" t="s">
        <v>571</v>
      </c>
      <c r="D154" s="208" t="s">
        <v>580</v>
      </c>
      <c r="E154" s="109" t="s">
        <v>177</v>
      </c>
      <c r="F154" s="216" t="s">
        <v>581</v>
      </c>
      <c r="G154" s="112">
        <v>106.4</v>
      </c>
      <c r="H154" s="112">
        <v>19.19</v>
      </c>
      <c r="I154" s="107" t="s">
        <v>118</v>
      </c>
      <c r="J154" s="112">
        <f t="shared" si="8"/>
        <v>87.21000000000001</v>
      </c>
      <c r="K154" s="210" t="s">
        <v>582</v>
      </c>
      <c r="L154" s="108">
        <v>2022</v>
      </c>
      <c r="M154" s="108">
        <v>10838</v>
      </c>
      <c r="N154" s="109" t="s">
        <v>454</v>
      </c>
      <c r="O154" s="111" t="s">
        <v>583</v>
      </c>
      <c r="P154" s="109" t="s">
        <v>584</v>
      </c>
      <c r="Q154" s="109" t="s">
        <v>584</v>
      </c>
      <c r="R154" s="108">
        <v>4</v>
      </c>
      <c r="S154" s="111" t="s">
        <v>123</v>
      </c>
      <c r="T154" s="108">
        <v>1010502</v>
      </c>
      <c r="U154" s="108">
        <v>460</v>
      </c>
      <c r="V154" s="108">
        <v>1900</v>
      </c>
      <c r="W154" s="108">
        <v>100</v>
      </c>
      <c r="X154" s="113">
        <v>2022</v>
      </c>
      <c r="Y154" s="113">
        <v>626</v>
      </c>
      <c r="Z154" s="113">
        <v>0</v>
      </c>
      <c r="AA154" s="114" t="s">
        <v>571</v>
      </c>
      <c r="AB154" s="108">
        <v>3383</v>
      </c>
      <c r="AC154" s="109" t="s">
        <v>240</v>
      </c>
      <c r="AD154" s="211" t="s">
        <v>558</v>
      </c>
      <c r="AE154" s="211" t="s">
        <v>240</v>
      </c>
      <c r="AF154" s="212">
        <f t="shared" si="9"/>
        <v>-42</v>
      </c>
      <c r="AG154" s="213">
        <f t="shared" si="10"/>
        <v>87.21000000000001</v>
      </c>
      <c r="AH154" s="214">
        <f t="shared" si="11"/>
        <v>-3662.82</v>
      </c>
      <c r="AI154" s="215" t="s">
        <v>127</v>
      </c>
    </row>
    <row r="155" spans="1:35" ht="15">
      <c r="A155" s="108">
        <v>2022</v>
      </c>
      <c r="B155" s="108">
        <v>892</v>
      </c>
      <c r="C155" s="109" t="s">
        <v>571</v>
      </c>
      <c r="D155" s="208" t="s">
        <v>580</v>
      </c>
      <c r="E155" s="109" t="s">
        <v>177</v>
      </c>
      <c r="F155" s="216" t="s">
        <v>581</v>
      </c>
      <c r="G155" s="112">
        <v>33.6</v>
      </c>
      <c r="H155" s="112">
        <v>6.06</v>
      </c>
      <c r="I155" s="107" t="s">
        <v>118</v>
      </c>
      <c r="J155" s="112">
        <f t="shared" si="8"/>
        <v>27.540000000000003</v>
      </c>
      <c r="K155" s="210" t="s">
        <v>582</v>
      </c>
      <c r="L155" s="108">
        <v>2022</v>
      </c>
      <c r="M155" s="108">
        <v>10838</v>
      </c>
      <c r="N155" s="109" t="s">
        <v>454</v>
      </c>
      <c r="O155" s="111" t="s">
        <v>583</v>
      </c>
      <c r="P155" s="109" t="s">
        <v>584</v>
      </c>
      <c r="Q155" s="109" t="s">
        <v>584</v>
      </c>
      <c r="R155" s="108">
        <v>4</v>
      </c>
      <c r="S155" s="111" t="s">
        <v>123</v>
      </c>
      <c r="T155" s="108">
        <v>1080102</v>
      </c>
      <c r="U155" s="108">
        <v>2770</v>
      </c>
      <c r="V155" s="108">
        <v>1928</v>
      </c>
      <c r="W155" s="108">
        <v>101</v>
      </c>
      <c r="X155" s="113">
        <v>2022</v>
      </c>
      <c r="Y155" s="113">
        <v>627</v>
      </c>
      <c r="Z155" s="113">
        <v>0</v>
      </c>
      <c r="AA155" s="114" t="s">
        <v>571</v>
      </c>
      <c r="AB155" s="108">
        <v>3384</v>
      </c>
      <c r="AC155" s="109" t="s">
        <v>240</v>
      </c>
      <c r="AD155" s="211" t="s">
        <v>558</v>
      </c>
      <c r="AE155" s="211" t="s">
        <v>240</v>
      </c>
      <c r="AF155" s="212">
        <f t="shared" si="9"/>
        <v>-42</v>
      </c>
      <c r="AG155" s="213">
        <f t="shared" si="10"/>
        <v>27.540000000000003</v>
      </c>
      <c r="AH155" s="214">
        <f t="shared" si="11"/>
        <v>-1156.68</v>
      </c>
      <c r="AI155" s="215" t="s">
        <v>127</v>
      </c>
    </row>
    <row r="156" spans="1:35" ht="15">
      <c r="A156" s="108">
        <v>2022</v>
      </c>
      <c r="B156" s="108">
        <v>892</v>
      </c>
      <c r="C156" s="109" t="s">
        <v>571</v>
      </c>
      <c r="D156" s="208" t="s">
        <v>580</v>
      </c>
      <c r="E156" s="109" t="s">
        <v>177</v>
      </c>
      <c r="F156" s="216" t="s">
        <v>581</v>
      </c>
      <c r="G156" s="112">
        <v>179.2</v>
      </c>
      <c r="H156" s="112">
        <v>32.3</v>
      </c>
      <c r="I156" s="107" t="s">
        <v>118</v>
      </c>
      <c r="J156" s="112">
        <f t="shared" si="8"/>
        <v>146.89999999999998</v>
      </c>
      <c r="K156" s="210" t="s">
        <v>582</v>
      </c>
      <c r="L156" s="108">
        <v>2022</v>
      </c>
      <c r="M156" s="108">
        <v>10838</v>
      </c>
      <c r="N156" s="109" t="s">
        <v>454</v>
      </c>
      <c r="O156" s="111" t="s">
        <v>583</v>
      </c>
      <c r="P156" s="109" t="s">
        <v>584</v>
      </c>
      <c r="Q156" s="109" t="s">
        <v>584</v>
      </c>
      <c r="R156" s="108">
        <v>4</v>
      </c>
      <c r="S156" s="111" t="s">
        <v>123</v>
      </c>
      <c r="T156" s="108">
        <v>1080202</v>
      </c>
      <c r="U156" s="108">
        <v>2880</v>
      </c>
      <c r="V156" s="108">
        <v>1937</v>
      </c>
      <c r="W156" s="108">
        <v>100</v>
      </c>
      <c r="X156" s="113">
        <v>2022</v>
      </c>
      <c r="Y156" s="113">
        <v>628</v>
      </c>
      <c r="Z156" s="113">
        <v>0</v>
      </c>
      <c r="AA156" s="114" t="s">
        <v>571</v>
      </c>
      <c r="AB156" s="108">
        <v>3385</v>
      </c>
      <c r="AC156" s="109" t="s">
        <v>240</v>
      </c>
      <c r="AD156" s="211" t="s">
        <v>558</v>
      </c>
      <c r="AE156" s="211" t="s">
        <v>240</v>
      </c>
      <c r="AF156" s="212">
        <f t="shared" si="9"/>
        <v>-42</v>
      </c>
      <c r="AG156" s="213">
        <f t="shared" si="10"/>
        <v>146.89999999999998</v>
      </c>
      <c r="AH156" s="214">
        <f t="shared" si="11"/>
        <v>-6169.799999999999</v>
      </c>
      <c r="AI156" s="215" t="s">
        <v>127</v>
      </c>
    </row>
    <row r="157" spans="1:35" ht="72">
      <c r="A157" s="108">
        <v>2022</v>
      </c>
      <c r="B157" s="108">
        <v>893</v>
      </c>
      <c r="C157" s="109" t="s">
        <v>541</v>
      </c>
      <c r="D157" s="208" t="s">
        <v>585</v>
      </c>
      <c r="E157" s="109" t="s">
        <v>437</v>
      </c>
      <c r="F157" s="216" t="s">
        <v>586</v>
      </c>
      <c r="G157" s="112">
        <v>124.5</v>
      </c>
      <c r="H157" s="112">
        <v>22.45</v>
      </c>
      <c r="I157" s="107" t="s">
        <v>118</v>
      </c>
      <c r="J157" s="112">
        <f t="shared" si="8"/>
        <v>102.05</v>
      </c>
      <c r="K157" s="210" t="s">
        <v>587</v>
      </c>
      <c r="L157" s="108">
        <v>2022</v>
      </c>
      <c r="M157" s="108">
        <v>10886</v>
      </c>
      <c r="N157" s="109" t="s">
        <v>454</v>
      </c>
      <c r="O157" s="111" t="s">
        <v>588</v>
      </c>
      <c r="P157" s="109" t="s">
        <v>589</v>
      </c>
      <c r="Q157" s="109" t="s">
        <v>119</v>
      </c>
      <c r="R157" s="108">
        <v>4</v>
      </c>
      <c r="S157" s="111" t="s">
        <v>123</v>
      </c>
      <c r="T157" s="108">
        <v>1080102</v>
      </c>
      <c r="U157" s="108">
        <v>2770</v>
      </c>
      <c r="V157" s="108">
        <v>1928</v>
      </c>
      <c r="W157" s="108">
        <v>102</v>
      </c>
      <c r="X157" s="113">
        <v>2022</v>
      </c>
      <c r="Y157" s="113">
        <v>648</v>
      </c>
      <c r="Z157" s="113">
        <v>0</v>
      </c>
      <c r="AA157" s="114" t="s">
        <v>571</v>
      </c>
      <c r="AB157" s="108">
        <v>3375</v>
      </c>
      <c r="AC157" s="109" t="s">
        <v>541</v>
      </c>
      <c r="AD157" s="211" t="s">
        <v>511</v>
      </c>
      <c r="AE157" s="211" t="s">
        <v>541</v>
      </c>
      <c r="AF157" s="212">
        <f t="shared" si="9"/>
        <v>-46</v>
      </c>
      <c r="AG157" s="213">
        <f t="shared" si="10"/>
        <v>102.05</v>
      </c>
      <c r="AH157" s="214">
        <f t="shared" si="11"/>
        <v>-4694.3</v>
      </c>
      <c r="AI157" s="215" t="s">
        <v>127</v>
      </c>
    </row>
    <row r="158" spans="1:35" ht="36">
      <c r="A158" s="108">
        <v>2022</v>
      </c>
      <c r="B158" s="108">
        <v>894</v>
      </c>
      <c r="C158" s="109" t="s">
        <v>541</v>
      </c>
      <c r="D158" s="208" t="s">
        <v>590</v>
      </c>
      <c r="E158" s="109" t="s">
        <v>432</v>
      </c>
      <c r="F158" s="216" t="s">
        <v>422</v>
      </c>
      <c r="G158" s="112">
        <v>2903.04</v>
      </c>
      <c r="H158" s="112">
        <v>45.79</v>
      </c>
      <c r="I158" s="107" t="s">
        <v>118</v>
      </c>
      <c r="J158" s="112">
        <f t="shared" si="8"/>
        <v>2857.25</v>
      </c>
      <c r="K158" s="210" t="s">
        <v>423</v>
      </c>
      <c r="L158" s="108">
        <v>2022</v>
      </c>
      <c r="M158" s="108">
        <v>10978</v>
      </c>
      <c r="N158" s="109" t="s">
        <v>514</v>
      </c>
      <c r="O158" s="111" t="s">
        <v>424</v>
      </c>
      <c r="P158" s="109" t="s">
        <v>425</v>
      </c>
      <c r="Q158" s="109" t="s">
        <v>425</v>
      </c>
      <c r="R158" s="108">
        <v>5</v>
      </c>
      <c r="S158" s="111" t="s">
        <v>301</v>
      </c>
      <c r="T158" s="108">
        <v>1040503</v>
      </c>
      <c r="U158" s="108">
        <v>1900</v>
      </c>
      <c r="V158" s="108">
        <v>1080</v>
      </c>
      <c r="W158" s="108">
        <v>99</v>
      </c>
      <c r="X158" s="113">
        <v>2022</v>
      </c>
      <c r="Y158" s="113">
        <v>58</v>
      </c>
      <c r="Z158" s="113">
        <v>0</v>
      </c>
      <c r="AA158" s="114" t="s">
        <v>541</v>
      </c>
      <c r="AB158" s="108">
        <v>3377</v>
      </c>
      <c r="AC158" s="109" t="s">
        <v>541</v>
      </c>
      <c r="AD158" s="211" t="s">
        <v>591</v>
      </c>
      <c r="AE158" s="211" t="s">
        <v>541</v>
      </c>
      <c r="AF158" s="212">
        <f t="shared" si="9"/>
        <v>-48</v>
      </c>
      <c r="AG158" s="213">
        <f t="shared" si="10"/>
        <v>2857.25</v>
      </c>
      <c r="AH158" s="214">
        <f t="shared" si="11"/>
        <v>-137148</v>
      </c>
      <c r="AI158" s="215" t="s">
        <v>127</v>
      </c>
    </row>
    <row r="159" spans="1:35" ht="48">
      <c r="A159" s="108">
        <v>2022</v>
      </c>
      <c r="B159" s="108">
        <v>895</v>
      </c>
      <c r="C159" s="109" t="s">
        <v>240</v>
      </c>
      <c r="D159" s="208" t="s">
        <v>592</v>
      </c>
      <c r="E159" s="109" t="s">
        <v>454</v>
      </c>
      <c r="F159" s="216" t="s">
        <v>593</v>
      </c>
      <c r="G159" s="112">
        <v>141.54</v>
      </c>
      <c r="H159" s="112">
        <v>25.52</v>
      </c>
      <c r="I159" s="107" t="s">
        <v>118</v>
      </c>
      <c r="J159" s="112">
        <f t="shared" si="8"/>
        <v>116.02</v>
      </c>
      <c r="K159" s="210" t="s">
        <v>594</v>
      </c>
      <c r="L159" s="108">
        <v>2022</v>
      </c>
      <c r="M159" s="108">
        <v>10900</v>
      </c>
      <c r="N159" s="109" t="s">
        <v>270</v>
      </c>
      <c r="O159" s="111" t="s">
        <v>595</v>
      </c>
      <c r="P159" s="109" t="s">
        <v>596</v>
      </c>
      <c r="Q159" s="109" t="s">
        <v>597</v>
      </c>
      <c r="R159" s="108">
        <v>4</v>
      </c>
      <c r="S159" s="111" t="s">
        <v>123</v>
      </c>
      <c r="T159" s="108">
        <v>1090602</v>
      </c>
      <c r="U159" s="108">
        <v>3650</v>
      </c>
      <c r="V159" s="108">
        <v>1803</v>
      </c>
      <c r="W159" s="108">
        <v>99</v>
      </c>
      <c r="X159" s="113">
        <v>2022</v>
      </c>
      <c r="Y159" s="113">
        <v>639</v>
      </c>
      <c r="Z159" s="113">
        <v>0</v>
      </c>
      <c r="AA159" s="114" t="s">
        <v>571</v>
      </c>
      <c r="AB159" s="108">
        <v>3426</v>
      </c>
      <c r="AC159" s="109" t="s">
        <v>598</v>
      </c>
      <c r="AD159" s="211" t="s">
        <v>548</v>
      </c>
      <c r="AE159" s="211" t="s">
        <v>598</v>
      </c>
      <c r="AF159" s="212">
        <f t="shared" si="9"/>
        <v>-45</v>
      </c>
      <c r="AG159" s="213">
        <f t="shared" si="10"/>
        <v>116.02</v>
      </c>
      <c r="AH159" s="214">
        <f t="shared" si="11"/>
        <v>-5220.9</v>
      </c>
      <c r="AI159" s="215" t="s">
        <v>127</v>
      </c>
    </row>
    <row r="160" spans="1:35" ht="48">
      <c r="A160" s="108">
        <v>2022</v>
      </c>
      <c r="B160" s="108">
        <v>895</v>
      </c>
      <c r="C160" s="109" t="s">
        <v>240</v>
      </c>
      <c r="D160" s="208" t="s">
        <v>592</v>
      </c>
      <c r="E160" s="109" t="s">
        <v>454</v>
      </c>
      <c r="F160" s="216" t="s">
        <v>593</v>
      </c>
      <c r="G160" s="112">
        <v>141.54</v>
      </c>
      <c r="H160" s="112">
        <v>25.52</v>
      </c>
      <c r="I160" s="107" t="s">
        <v>118</v>
      </c>
      <c r="J160" s="112">
        <f t="shared" si="8"/>
        <v>116.02</v>
      </c>
      <c r="K160" s="210" t="s">
        <v>594</v>
      </c>
      <c r="L160" s="108">
        <v>2022</v>
      </c>
      <c r="M160" s="108">
        <v>10900</v>
      </c>
      <c r="N160" s="109" t="s">
        <v>270</v>
      </c>
      <c r="O160" s="111" t="s">
        <v>595</v>
      </c>
      <c r="P160" s="109" t="s">
        <v>596</v>
      </c>
      <c r="Q160" s="109" t="s">
        <v>597</v>
      </c>
      <c r="R160" s="108">
        <v>4</v>
      </c>
      <c r="S160" s="111" t="s">
        <v>123</v>
      </c>
      <c r="T160" s="108">
        <v>1060202</v>
      </c>
      <c r="U160" s="108">
        <v>2330</v>
      </c>
      <c r="V160" s="108">
        <v>1826</v>
      </c>
      <c r="W160" s="108">
        <v>100</v>
      </c>
      <c r="X160" s="113">
        <v>2022</v>
      </c>
      <c r="Y160" s="113">
        <v>641</v>
      </c>
      <c r="Z160" s="113">
        <v>0</v>
      </c>
      <c r="AA160" s="114" t="s">
        <v>571</v>
      </c>
      <c r="AB160" s="108">
        <v>3427</v>
      </c>
      <c r="AC160" s="109" t="s">
        <v>598</v>
      </c>
      <c r="AD160" s="211" t="s">
        <v>548</v>
      </c>
      <c r="AE160" s="211" t="s">
        <v>598</v>
      </c>
      <c r="AF160" s="212">
        <f t="shared" si="9"/>
        <v>-45</v>
      </c>
      <c r="AG160" s="213">
        <f t="shared" si="10"/>
        <v>116.02</v>
      </c>
      <c r="AH160" s="214">
        <f t="shared" si="11"/>
        <v>-5220.9</v>
      </c>
      <c r="AI160" s="215" t="s">
        <v>127</v>
      </c>
    </row>
    <row r="161" spans="1:35" ht="48">
      <c r="A161" s="108">
        <v>2022</v>
      </c>
      <c r="B161" s="108">
        <v>895</v>
      </c>
      <c r="C161" s="109" t="s">
        <v>240</v>
      </c>
      <c r="D161" s="208" t="s">
        <v>592</v>
      </c>
      <c r="E161" s="109" t="s">
        <v>454</v>
      </c>
      <c r="F161" s="216" t="s">
        <v>593</v>
      </c>
      <c r="G161" s="112">
        <v>481.2</v>
      </c>
      <c r="H161" s="112">
        <v>86.77</v>
      </c>
      <c r="I161" s="107" t="s">
        <v>118</v>
      </c>
      <c r="J161" s="112">
        <f t="shared" si="8"/>
        <v>394.43</v>
      </c>
      <c r="K161" s="210" t="s">
        <v>594</v>
      </c>
      <c r="L161" s="108">
        <v>2022</v>
      </c>
      <c r="M161" s="108">
        <v>10900</v>
      </c>
      <c r="N161" s="109" t="s">
        <v>270</v>
      </c>
      <c r="O161" s="111" t="s">
        <v>595</v>
      </c>
      <c r="P161" s="109" t="s">
        <v>596</v>
      </c>
      <c r="Q161" s="109" t="s">
        <v>597</v>
      </c>
      <c r="R161" s="108">
        <v>4</v>
      </c>
      <c r="S161" s="111" t="s">
        <v>123</v>
      </c>
      <c r="T161" s="108">
        <v>1080102</v>
      </c>
      <c r="U161" s="108">
        <v>2770</v>
      </c>
      <c r="V161" s="108">
        <v>1928</v>
      </c>
      <c r="W161" s="108">
        <v>99</v>
      </c>
      <c r="X161" s="113">
        <v>2022</v>
      </c>
      <c r="Y161" s="113">
        <v>642</v>
      </c>
      <c r="Z161" s="113">
        <v>0</v>
      </c>
      <c r="AA161" s="114" t="s">
        <v>571</v>
      </c>
      <c r="AB161" s="108">
        <v>3428</v>
      </c>
      <c r="AC161" s="109" t="s">
        <v>598</v>
      </c>
      <c r="AD161" s="211" t="s">
        <v>548</v>
      </c>
      <c r="AE161" s="211" t="s">
        <v>598</v>
      </c>
      <c r="AF161" s="212">
        <f t="shared" si="9"/>
        <v>-45</v>
      </c>
      <c r="AG161" s="213">
        <f t="shared" si="10"/>
        <v>394.43</v>
      </c>
      <c r="AH161" s="214">
        <f t="shared" si="11"/>
        <v>-17749.35</v>
      </c>
      <c r="AI161" s="215" t="s">
        <v>127</v>
      </c>
    </row>
    <row r="162" spans="1:35" ht="48">
      <c r="A162" s="108">
        <v>2022</v>
      </c>
      <c r="B162" s="108">
        <v>895</v>
      </c>
      <c r="C162" s="109" t="s">
        <v>240</v>
      </c>
      <c r="D162" s="208" t="s">
        <v>592</v>
      </c>
      <c r="E162" s="109" t="s">
        <v>454</v>
      </c>
      <c r="F162" s="216" t="s">
        <v>593</v>
      </c>
      <c r="G162" s="112">
        <v>188.72</v>
      </c>
      <c r="H162" s="112">
        <v>34.04</v>
      </c>
      <c r="I162" s="107" t="s">
        <v>118</v>
      </c>
      <c r="J162" s="112">
        <f t="shared" si="8"/>
        <v>154.68</v>
      </c>
      <c r="K162" s="210" t="s">
        <v>594</v>
      </c>
      <c r="L162" s="108">
        <v>2022</v>
      </c>
      <c r="M162" s="108">
        <v>10900</v>
      </c>
      <c r="N162" s="109" t="s">
        <v>270</v>
      </c>
      <c r="O162" s="111" t="s">
        <v>595</v>
      </c>
      <c r="P162" s="109" t="s">
        <v>596</v>
      </c>
      <c r="Q162" s="109" t="s">
        <v>597</v>
      </c>
      <c r="R162" s="108">
        <v>4</v>
      </c>
      <c r="S162" s="111" t="s">
        <v>123</v>
      </c>
      <c r="T162" s="108">
        <v>1080202</v>
      </c>
      <c r="U162" s="108">
        <v>2880</v>
      </c>
      <c r="V162" s="108">
        <v>1937</v>
      </c>
      <c r="W162" s="108">
        <v>99</v>
      </c>
      <c r="X162" s="113">
        <v>2022</v>
      </c>
      <c r="Y162" s="113">
        <v>644</v>
      </c>
      <c r="Z162" s="113">
        <v>0</v>
      </c>
      <c r="AA162" s="114" t="s">
        <v>571</v>
      </c>
      <c r="AB162" s="108">
        <v>3429</v>
      </c>
      <c r="AC162" s="109" t="s">
        <v>598</v>
      </c>
      <c r="AD162" s="211" t="s">
        <v>548</v>
      </c>
      <c r="AE162" s="211" t="s">
        <v>598</v>
      </c>
      <c r="AF162" s="212">
        <f t="shared" si="9"/>
        <v>-45</v>
      </c>
      <c r="AG162" s="213">
        <f t="shared" si="10"/>
        <v>154.68</v>
      </c>
      <c r="AH162" s="214">
        <f t="shared" si="11"/>
        <v>-6960.6</v>
      </c>
      <c r="AI162" s="215" t="s">
        <v>127</v>
      </c>
    </row>
    <row r="163" spans="1:35" ht="60">
      <c r="A163" s="108">
        <v>2022</v>
      </c>
      <c r="B163" s="108">
        <v>896</v>
      </c>
      <c r="C163" s="109" t="s">
        <v>240</v>
      </c>
      <c r="D163" s="208" t="s">
        <v>599</v>
      </c>
      <c r="E163" s="109" t="s">
        <v>270</v>
      </c>
      <c r="F163" s="216" t="s">
        <v>600</v>
      </c>
      <c r="G163" s="112">
        <v>120.44</v>
      </c>
      <c r="H163" s="112">
        <v>21.72</v>
      </c>
      <c r="I163" s="107" t="s">
        <v>118</v>
      </c>
      <c r="J163" s="112">
        <f t="shared" si="8"/>
        <v>98.72</v>
      </c>
      <c r="K163" s="210" t="s">
        <v>119</v>
      </c>
      <c r="L163" s="108">
        <v>2022</v>
      </c>
      <c r="M163" s="108">
        <v>11053</v>
      </c>
      <c r="N163" s="109" t="s">
        <v>545</v>
      </c>
      <c r="O163" s="111" t="s">
        <v>354</v>
      </c>
      <c r="P163" s="109" t="s">
        <v>355</v>
      </c>
      <c r="Q163" s="109" t="s">
        <v>355</v>
      </c>
      <c r="R163" s="108">
        <v>4</v>
      </c>
      <c r="S163" s="111" t="s">
        <v>123</v>
      </c>
      <c r="T163" s="108">
        <v>1080203</v>
      </c>
      <c r="U163" s="108">
        <v>2890</v>
      </c>
      <c r="V163" s="108">
        <v>1938</v>
      </c>
      <c r="W163" s="108">
        <v>99</v>
      </c>
      <c r="X163" s="113">
        <v>2022</v>
      </c>
      <c r="Y163" s="113">
        <v>101</v>
      </c>
      <c r="Z163" s="113">
        <v>0</v>
      </c>
      <c r="AA163" s="114" t="s">
        <v>598</v>
      </c>
      <c r="AB163" s="108">
        <v>3435</v>
      </c>
      <c r="AC163" s="109" t="s">
        <v>601</v>
      </c>
      <c r="AD163" s="211" t="s">
        <v>570</v>
      </c>
      <c r="AE163" s="211" t="s">
        <v>601</v>
      </c>
      <c r="AF163" s="212">
        <f t="shared" si="9"/>
        <v>-47</v>
      </c>
      <c r="AG163" s="213">
        <f t="shared" si="10"/>
        <v>98.72</v>
      </c>
      <c r="AH163" s="214">
        <f t="shared" si="11"/>
        <v>-4639.84</v>
      </c>
      <c r="AI163" s="215" t="s">
        <v>127</v>
      </c>
    </row>
    <row r="164" spans="1:35" ht="72">
      <c r="A164" s="108">
        <v>2022</v>
      </c>
      <c r="B164" s="108">
        <v>897</v>
      </c>
      <c r="C164" s="109" t="s">
        <v>240</v>
      </c>
      <c r="D164" s="208" t="s">
        <v>602</v>
      </c>
      <c r="E164" s="109" t="s">
        <v>514</v>
      </c>
      <c r="F164" s="216" t="s">
        <v>603</v>
      </c>
      <c r="G164" s="112">
        <v>50.42</v>
      </c>
      <c r="H164" s="112">
        <v>9.09</v>
      </c>
      <c r="I164" s="107" t="s">
        <v>118</v>
      </c>
      <c r="J164" s="112">
        <f t="shared" si="8"/>
        <v>41.33</v>
      </c>
      <c r="K164" s="210" t="s">
        <v>119</v>
      </c>
      <c r="L164" s="108">
        <v>2022</v>
      </c>
      <c r="M164" s="108">
        <v>11111</v>
      </c>
      <c r="N164" s="109" t="s">
        <v>528</v>
      </c>
      <c r="O164" s="111" t="s">
        <v>354</v>
      </c>
      <c r="P164" s="109" t="s">
        <v>355</v>
      </c>
      <c r="Q164" s="109" t="s">
        <v>355</v>
      </c>
      <c r="R164" s="108">
        <v>4</v>
      </c>
      <c r="S164" s="111" t="s">
        <v>123</v>
      </c>
      <c r="T164" s="108">
        <v>1080203</v>
      </c>
      <c r="U164" s="108">
        <v>2890</v>
      </c>
      <c r="V164" s="108">
        <v>1938</v>
      </c>
      <c r="W164" s="108">
        <v>99</v>
      </c>
      <c r="X164" s="113">
        <v>2022</v>
      </c>
      <c r="Y164" s="113">
        <v>101</v>
      </c>
      <c r="Z164" s="113">
        <v>0</v>
      </c>
      <c r="AA164" s="114" t="s">
        <v>598</v>
      </c>
      <c r="AB164" s="108">
        <v>3433</v>
      </c>
      <c r="AC164" s="109" t="s">
        <v>601</v>
      </c>
      <c r="AD164" s="211" t="s">
        <v>604</v>
      </c>
      <c r="AE164" s="211" t="s">
        <v>601</v>
      </c>
      <c r="AF164" s="212">
        <f t="shared" si="9"/>
        <v>-48</v>
      </c>
      <c r="AG164" s="213">
        <f t="shared" si="10"/>
        <v>41.33</v>
      </c>
      <c r="AH164" s="214">
        <f t="shared" si="11"/>
        <v>-1983.84</v>
      </c>
      <c r="AI164" s="215" t="s">
        <v>127</v>
      </c>
    </row>
    <row r="165" spans="1:35" ht="72">
      <c r="A165" s="108">
        <v>2022</v>
      </c>
      <c r="B165" s="108">
        <v>898</v>
      </c>
      <c r="C165" s="109" t="s">
        <v>240</v>
      </c>
      <c r="D165" s="208" t="s">
        <v>605</v>
      </c>
      <c r="E165" s="109" t="s">
        <v>514</v>
      </c>
      <c r="F165" s="216" t="s">
        <v>606</v>
      </c>
      <c r="G165" s="112">
        <v>143.23</v>
      </c>
      <c r="H165" s="112">
        <v>25.83</v>
      </c>
      <c r="I165" s="107" t="s">
        <v>118</v>
      </c>
      <c r="J165" s="112">
        <f t="shared" si="8"/>
        <v>117.39999999999999</v>
      </c>
      <c r="K165" s="210" t="s">
        <v>119</v>
      </c>
      <c r="L165" s="108">
        <v>2022</v>
      </c>
      <c r="M165" s="108">
        <v>11110</v>
      </c>
      <c r="N165" s="109" t="s">
        <v>528</v>
      </c>
      <c r="O165" s="111" t="s">
        <v>354</v>
      </c>
      <c r="P165" s="109" t="s">
        <v>355</v>
      </c>
      <c r="Q165" s="109" t="s">
        <v>355</v>
      </c>
      <c r="R165" s="108">
        <v>4</v>
      </c>
      <c r="S165" s="111" t="s">
        <v>123</v>
      </c>
      <c r="T165" s="108">
        <v>1080203</v>
      </c>
      <c r="U165" s="108">
        <v>2890</v>
      </c>
      <c r="V165" s="108">
        <v>1938</v>
      </c>
      <c r="W165" s="108">
        <v>99</v>
      </c>
      <c r="X165" s="113">
        <v>2022</v>
      </c>
      <c r="Y165" s="113">
        <v>101</v>
      </c>
      <c r="Z165" s="113">
        <v>0</v>
      </c>
      <c r="AA165" s="114" t="s">
        <v>598</v>
      </c>
      <c r="AB165" s="108">
        <v>3430</v>
      </c>
      <c r="AC165" s="109" t="s">
        <v>598</v>
      </c>
      <c r="AD165" s="211" t="s">
        <v>604</v>
      </c>
      <c r="AE165" s="211" t="s">
        <v>598</v>
      </c>
      <c r="AF165" s="212">
        <f t="shared" si="9"/>
        <v>-49</v>
      </c>
      <c r="AG165" s="213">
        <f t="shared" si="10"/>
        <v>117.39999999999999</v>
      </c>
      <c r="AH165" s="214">
        <f t="shared" si="11"/>
        <v>-5752.599999999999</v>
      </c>
      <c r="AI165" s="215" t="s">
        <v>127</v>
      </c>
    </row>
    <row r="166" spans="1:35" ht="72">
      <c r="A166" s="108">
        <v>2022</v>
      </c>
      <c r="B166" s="108">
        <v>899</v>
      </c>
      <c r="C166" s="109" t="s">
        <v>240</v>
      </c>
      <c r="D166" s="208" t="s">
        <v>607</v>
      </c>
      <c r="E166" s="109" t="s">
        <v>545</v>
      </c>
      <c r="F166" s="216" t="s">
        <v>608</v>
      </c>
      <c r="G166" s="112">
        <v>26.94</v>
      </c>
      <c r="H166" s="112">
        <v>4.86</v>
      </c>
      <c r="I166" s="107" t="s">
        <v>118</v>
      </c>
      <c r="J166" s="112">
        <f t="shared" si="8"/>
        <v>22.080000000000002</v>
      </c>
      <c r="K166" s="210" t="s">
        <v>119</v>
      </c>
      <c r="L166" s="108">
        <v>2022</v>
      </c>
      <c r="M166" s="108">
        <v>11112</v>
      </c>
      <c r="N166" s="109" t="s">
        <v>528</v>
      </c>
      <c r="O166" s="111" t="s">
        <v>354</v>
      </c>
      <c r="P166" s="109" t="s">
        <v>355</v>
      </c>
      <c r="Q166" s="109" t="s">
        <v>355</v>
      </c>
      <c r="R166" s="108">
        <v>4</v>
      </c>
      <c r="S166" s="111" t="s">
        <v>123</v>
      </c>
      <c r="T166" s="108">
        <v>1080203</v>
      </c>
      <c r="U166" s="108">
        <v>2890</v>
      </c>
      <c r="V166" s="108">
        <v>1938</v>
      </c>
      <c r="W166" s="108">
        <v>99</v>
      </c>
      <c r="X166" s="113">
        <v>2022</v>
      </c>
      <c r="Y166" s="113">
        <v>101</v>
      </c>
      <c r="Z166" s="113">
        <v>0</v>
      </c>
      <c r="AA166" s="114" t="s">
        <v>598</v>
      </c>
      <c r="AB166" s="108">
        <v>3434</v>
      </c>
      <c r="AC166" s="109" t="s">
        <v>601</v>
      </c>
      <c r="AD166" s="211" t="s">
        <v>609</v>
      </c>
      <c r="AE166" s="211" t="s">
        <v>601</v>
      </c>
      <c r="AF166" s="212">
        <f t="shared" si="9"/>
        <v>-49</v>
      </c>
      <c r="AG166" s="213">
        <f t="shared" si="10"/>
        <v>22.080000000000002</v>
      </c>
      <c r="AH166" s="214">
        <f t="shared" si="11"/>
        <v>-1081.92</v>
      </c>
      <c r="AI166" s="215" t="s">
        <v>127</v>
      </c>
    </row>
    <row r="167" spans="1:35" ht="72">
      <c r="A167" s="108">
        <v>2022</v>
      </c>
      <c r="B167" s="108">
        <v>900</v>
      </c>
      <c r="C167" s="109" t="s">
        <v>240</v>
      </c>
      <c r="D167" s="208" t="s">
        <v>610</v>
      </c>
      <c r="E167" s="109" t="s">
        <v>611</v>
      </c>
      <c r="F167" s="216" t="s">
        <v>612</v>
      </c>
      <c r="G167" s="112">
        <v>108.71</v>
      </c>
      <c r="H167" s="112">
        <v>19.6</v>
      </c>
      <c r="I167" s="107" t="s">
        <v>118</v>
      </c>
      <c r="J167" s="112">
        <f t="shared" si="8"/>
        <v>89.10999999999999</v>
      </c>
      <c r="K167" s="210" t="s">
        <v>328</v>
      </c>
      <c r="L167" s="108">
        <v>2022</v>
      </c>
      <c r="M167" s="108">
        <v>11114</v>
      </c>
      <c r="N167" s="109" t="s">
        <v>528</v>
      </c>
      <c r="O167" s="111" t="s">
        <v>354</v>
      </c>
      <c r="P167" s="109" t="s">
        <v>355</v>
      </c>
      <c r="Q167" s="109" t="s">
        <v>355</v>
      </c>
      <c r="R167" s="108">
        <v>4</v>
      </c>
      <c r="S167" s="111" t="s">
        <v>123</v>
      </c>
      <c r="T167" s="108">
        <v>1080203</v>
      </c>
      <c r="U167" s="108">
        <v>2890</v>
      </c>
      <c r="V167" s="108">
        <v>1938</v>
      </c>
      <c r="W167" s="108">
        <v>99</v>
      </c>
      <c r="X167" s="113">
        <v>2022</v>
      </c>
      <c r="Y167" s="113">
        <v>101</v>
      </c>
      <c r="Z167" s="113">
        <v>0</v>
      </c>
      <c r="AA167" s="114" t="s">
        <v>598</v>
      </c>
      <c r="AB167" s="108">
        <v>3432</v>
      </c>
      <c r="AC167" s="109" t="s">
        <v>598</v>
      </c>
      <c r="AD167" s="211" t="s">
        <v>609</v>
      </c>
      <c r="AE167" s="211" t="s">
        <v>598</v>
      </c>
      <c r="AF167" s="212">
        <f t="shared" si="9"/>
        <v>-50</v>
      </c>
      <c r="AG167" s="213">
        <f t="shared" si="10"/>
        <v>89.10999999999999</v>
      </c>
      <c r="AH167" s="214">
        <f t="shared" si="11"/>
        <v>-4455.499999999999</v>
      </c>
      <c r="AI167" s="215" t="s">
        <v>127</v>
      </c>
    </row>
    <row r="168" spans="1:35" ht="84">
      <c r="A168" s="108">
        <v>2022</v>
      </c>
      <c r="B168" s="108">
        <v>901</v>
      </c>
      <c r="C168" s="109" t="s">
        <v>240</v>
      </c>
      <c r="D168" s="208" t="s">
        <v>613</v>
      </c>
      <c r="E168" s="109" t="s">
        <v>614</v>
      </c>
      <c r="F168" s="216" t="s">
        <v>615</v>
      </c>
      <c r="G168" s="112">
        <v>75.1</v>
      </c>
      <c r="H168" s="112">
        <v>13.54</v>
      </c>
      <c r="I168" s="107" t="s">
        <v>118</v>
      </c>
      <c r="J168" s="112">
        <f t="shared" si="8"/>
        <v>61.559999999999995</v>
      </c>
      <c r="K168" s="210" t="s">
        <v>119</v>
      </c>
      <c r="L168" s="108">
        <v>2022</v>
      </c>
      <c r="M168" s="108">
        <v>11177</v>
      </c>
      <c r="N168" s="109" t="s">
        <v>565</v>
      </c>
      <c r="O168" s="111" t="s">
        <v>354</v>
      </c>
      <c r="P168" s="109" t="s">
        <v>355</v>
      </c>
      <c r="Q168" s="109" t="s">
        <v>355</v>
      </c>
      <c r="R168" s="108">
        <v>4</v>
      </c>
      <c r="S168" s="111" t="s">
        <v>123</v>
      </c>
      <c r="T168" s="108">
        <v>1080203</v>
      </c>
      <c r="U168" s="108">
        <v>2890</v>
      </c>
      <c r="V168" s="108">
        <v>1938</v>
      </c>
      <c r="W168" s="108">
        <v>99</v>
      </c>
      <c r="X168" s="113">
        <v>2022</v>
      </c>
      <c r="Y168" s="113">
        <v>101</v>
      </c>
      <c r="Z168" s="113">
        <v>0</v>
      </c>
      <c r="AA168" s="114" t="s">
        <v>598</v>
      </c>
      <c r="AB168" s="108">
        <v>3431</v>
      </c>
      <c r="AC168" s="109" t="s">
        <v>598</v>
      </c>
      <c r="AD168" s="211" t="s">
        <v>616</v>
      </c>
      <c r="AE168" s="211" t="s">
        <v>598</v>
      </c>
      <c r="AF168" s="212">
        <f t="shared" si="9"/>
        <v>-52</v>
      </c>
      <c r="AG168" s="213">
        <f t="shared" si="10"/>
        <v>61.559999999999995</v>
      </c>
      <c r="AH168" s="214">
        <f t="shared" si="11"/>
        <v>-3201.12</v>
      </c>
      <c r="AI168" s="215" t="s">
        <v>127</v>
      </c>
    </row>
    <row r="169" spans="1:35" ht="108">
      <c r="A169" s="108">
        <v>2022</v>
      </c>
      <c r="B169" s="108">
        <v>902</v>
      </c>
      <c r="C169" s="109" t="s">
        <v>240</v>
      </c>
      <c r="D169" s="208" t="s">
        <v>617</v>
      </c>
      <c r="E169" s="109" t="s">
        <v>432</v>
      </c>
      <c r="F169" s="216" t="s">
        <v>618</v>
      </c>
      <c r="G169" s="112">
        <v>30.44</v>
      </c>
      <c r="H169" s="112">
        <v>5.49</v>
      </c>
      <c r="I169" s="107" t="s">
        <v>118</v>
      </c>
      <c r="J169" s="112">
        <f t="shared" si="8"/>
        <v>24.950000000000003</v>
      </c>
      <c r="K169" s="210" t="s">
        <v>619</v>
      </c>
      <c r="L169" s="108">
        <v>2022</v>
      </c>
      <c r="M169" s="108">
        <v>10670</v>
      </c>
      <c r="N169" s="109" t="s">
        <v>437</v>
      </c>
      <c r="O169" s="111" t="s">
        <v>620</v>
      </c>
      <c r="P169" s="109" t="s">
        <v>621</v>
      </c>
      <c r="Q169" s="109" t="s">
        <v>621</v>
      </c>
      <c r="R169" s="108">
        <v>4</v>
      </c>
      <c r="S169" s="111" t="s">
        <v>123</v>
      </c>
      <c r="T169" s="108">
        <v>1090602</v>
      </c>
      <c r="U169" s="108">
        <v>3650</v>
      </c>
      <c r="V169" s="108">
        <v>1803</v>
      </c>
      <c r="W169" s="108">
        <v>101</v>
      </c>
      <c r="X169" s="113">
        <v>2022</v>
      </c>
      <c r="Y169" s="113">
        <v>362</v>
      </c>
      <c r="Z169" s="113">
        <v>0</v>
      </c>
      <c r="AA169" s="114" t="s">
        <v>571</v>
      </c>
      <c r="AB169" s="108">
        <v>3410</v>
      </c>
      <c r="AC169" s="109" t="s">
        <v>240</v>
      </c>
      <c r="AD169" s="211" t="s">
        <v>622</v>
      </c>
      <c r="AE169" s="211" t="s">
        <v>240</v>
      </c>
      <c r="AF169" s="212">
        <f t="shared" si="9"/>
        <v>-39</v>
      </c>
      <c r="AG169" s="213">
        <f t="shared" si="10"/>
        <v>24.950000000000003</v>
      </c>
      <c r="AH169" s="214">
        <f t="shared" si="11"/>
        <v>-973.0500000000001</v>
      </c>
      <c r="AI169" s="215" t="s">
        <v>127</v>
      </c>
    </row>
    <row r="170" spans="1:35" ht="108">
      <c r="A170" s="108">
        <v>2022</v>
      </c>
      <c r="B170" s="108">
        <v>902</v>
      </c>
      <c r="C170" s="109" t="s">
        <v>240</v>
      </c>
      <c r="D170" s="208" t="s">
        <v>617</v>
      </c>
      <c r="E170" s="109" t="s">
        <v>432</v>
      </c>
      <c r="F170" s="216" t="s">
        <v>618</v>
      </c>
      <c r="G170" s="112">
        <v>39.14</v>
      </c>
      <c r="H170" s="112">
        <v>7.06</v>
      </c>
      <c r="I170" s="107" t="s">
        <v>118</v>
      </c>
      <c r="J170" s="112">
        <f t="shared" si="8"/>
        <v>32.08</v>
      </c>
      <c r="K170" s="210" t="s">
        <v>619</v>
      </c>
      <c r="L170" s="108">
        <v>2022</v>
      </c>
      <c r="M170" s="108">
        <v>10670</v>
      </c>
      <c r="N170" s="109" t="s">
        <v>437</v>
      </c>
      <c r="O170" s="111" t="s">
        <v>620</v>
      </c>
      <c r="P170" s="109" t="s">
        <v>621</v>
      </c>
      <c r="Q170" s="109" t="s">
        <v>621</v>
      </c>
      <c r="R170" s="108">
        <v>4</v>
      </c>
      <c r="S170" s="111" t="s">
        <v>123</v>
      </c>
      <c r="T170" s="108">
        <v>1060202</v>
      </c>
      <c r="U170" s="108">
        <v>2330</v>
      </c>
      <c r="V170" s="108">
        <v>1826</v>
      </c>
      <c r="W170" s="108">
        <v>99</v>
      </c>
      <c r="X170" s="113">
        <v>2022</v>
      </c>
      <c r="Y170" s="113">
        <v>363</v>
      </c>
      <c r="Z170" s="113">
        <v>0</v>
      </c>
      <c r="AA170" s="114" t="s">
        <v>571</v>
      </c>
      <c r="AB170" s="108">
        <v>3411</v>
      </c>
      <c r="AC170" s="109" t="s">
        <v>240</v>
      </c>
      <c r="AD170" s="211" t="s">
        <v>622</v>
      </c>
      <c r="AE170" s="211" t="s">
        <v>240</v>
      </c>
      <c r="AF170" s="212">
        <f t="shared" si="9"/>
        <v>-39</v>
      </c>
      <c r="AG170" s="213">
        <f t="shared" si="10"/>
        <v>32.08</v>
      </c>
      <c r="AH170" s="214">
        <f t="shared" si="11"/>
        <v>-1251.12</v>
      </c>
      <c r="AI170" s="215" t="s">
        <v>127</v>
      </c>
    </row>
    <row r="171" spans="1:35" ht="108">
      <c r="A171" s="108">
        <v>2022</v>
      </c>
      <c r="B171" s="108">
        <v>902</v>
      </c>
      <c r="C171" s="109" t="s">
        <v>240</v>
      </c>
      <c r="D171" s="208" t="s">
        <v>617</v>
      </c>
      <c r="E171" s="109" t="s">
        <v>432</v>
      </c>
      <c r="F171" s="216" t="s">
        <v>618</v>
      </c>
      <c r="G171" s="112">
        <v>152.22</v>
      </c>
      <c r="H171" s="112">
        <v>27.45</v>
      </c>
      <c r="I171" s="107" t="s">
        <v>118</v>
      </c>
      <c r="J171" s="112">
        <f t="shared" si="8"/>
        <v>124.77</v>
      </c>
      <c r="K171" s="210" t="s">
        <v>619</v>
      </c>
      <c r="L171" s="108">
        <v>2022</v>
      </c>
      <c r="M171" s="108">
        <v>10670</v>
      </c>
      <c r="N171" s="109" t="s">
        <v>437</v>
      </c>
      <c r="O171" s="111" t="s">
        <v>620</v>
      </c>
      <c r="P171" s="109" t="s">
        <v>621</v>
      </c>
      <c r="Q171" s="109" t="s">
        <v>621</v>
      </c>
      <c r="R171" s="108">
        <v>4</v>
      </c>
      <c r="S171" s="111" t="s">
        <v>123</v>
      </c>
      <c r="T171" s="108">
        <v>1010502</v>
      </c>
      <c r="U171" s="108">
        <v>460</v>
      </c>
      <c r="V171" s="108">
        <v>1900</v>
      </c>
      <c r="W171" s="108">
        <v>101</v>
      </c>
      <c r="X171" s="113">
        <v>2022</v>
      </c>
      <c r="Y171" s="113">
        <v>364</v>
      </c>
      <c r="Z171" s="113">
        <v>0</v>
      </c>
      <c r="AA171" s="114" t="s">
        <v>571</v>
      </c>
      <c r="AB171" s="108">
        <v>3412</v>
      </c>
      <c r="AC171" s="109" t="s">
        <v>240</v>
      </c>
      <c r="AD171" s="211" t="s">
        <v>622</v>
      </c>
      <c r="AE171" s="211" t="s">
        <v>240</v>
      </c>
      <c r="AF171" s="212">
        <f t="shared" si="9"/>
        <v>-39</v>
      </c>
      <c r="AG171" s="213">
        <f t="shared" si="10"/>
        <v>124.77</v>
      </c>
      <c r="AH171" s="214">
        <f t="shared" si="11"/>
        <v>-4866.03</v>
      </c>
      <c r="AI171" s="215" t="s">
        <v>127</v>
      </c>
    </row>
    <row r="172" spans="1:35" ht="108">
      <c r="A172" s="108">
        <v>2022</v>
      </c>
      <c r="B172" s="108">
        <v>902</v>
      </c>
      <c r="C172" s="109" t="s">
        <v>240</v>
      </c>
      <c r="D172" s="208" t="s">
        <v>617</v>
      </c>
      <c r="E172" s="109" t="s">
        <v>432</v>
      </c>
      <c r="F172" s="216" t="s">
        <v>618</v>
      </c>
      <c r="G172" s="112">
        <v>143.52</v>
      </c>
      <c r="H172" s="112">
        <v>25.88</v>
      </c>
      <c r="I172" s="107" t="s">
        <v>118</v>
      </c>
      <c r="J172" s="112">
        <f t="shared" si="8"/>
        <v>117.64000000000001</v>
      </c>
      <c r="K172" s="210" t="s">
        <v>619</v>
      </c>
      <c r="L172" s="108">
        <v>2022</v>
      </c>
      <c r="M172" s="108">
        <v>10670</v>
      </c>
      <c r="N172" s="109" t="s">
        <v>437</v>
      </c>
      <c r="O172" s="111" t="s">
        <v>620</v>
      </c>
      <c r="P172" s="109" t="s">
        <v>621</v>
      </c>
      <c r="Q172" s="109" t="s">
        <v>621</v>
      </c>
      <c r="R172" s="108">
        <v>4</v>
      </c>
      <c r="S172" s="111" t="s">
        <v>123</v>
      </c>
      <c r="T172" s="108">
        <v>1080102</v>
      </c>
      <c r="U172" s="108">
        <v>2770</v>
      </c>
      <c r="V172" s="108">
        <v>1928</v>
      </c>
      <c r="W172" s="108">
        <v>102</v>
      </c>
      <c r="X172" s="113">
        <v>2022</v>
      </c>
      <c r="Y172" s="113">
        <v>365</v>
      </c>
      <c r="Z172" s="113">
        <v>0</v>
      </c>
      <c r="AA172" s="114" t="s">
        <v>571</v>
      </c>
      <c r="AB172" s="108">
        <v>3413</v>
      </c>
      <c r="AC172" s="109" t="s">
        <v>240</v>
      </c>
      <c r="AD172" s="211" t="s">
        <v>622</v>
      </c>
      <c r="AE172" s="211" t="s">
        <v>240</v>
      </c>
      <c r="AF172" s="212">
        <f t="shared" si="9"/>
        <v>-39</v>
      </c>
      <c r="AG172" s="213">
        <f t="shared" si="10"/>
        <v>117.64000000000001</v>
      </c>
      <c r="AH172" s="214">
        <f t="shared" si="11"/>
        <v>-4587.960000000001</v>
      </c>
      <c r="AI172" s="215" t="s">
        <v>127</v>
      </c>
    </row>
    <row r="173" spans="1:35" ht="108">
      <c r="A173" s="108">
        <v>2022</v>
      </c>
      <c r="B173" s="108">
        <v>902</v>
      </c>
      <c r="C173" s="109" t="s">
        <v>240</v>
      </c>
      <c r="D173" s="208" t="s">
        <v>617</v>
      </c>
      <c r="E173" s="109" t="s">
        <v>432</v>
      </c>
      <c r="F173" s="216" t="s">
        <v>618</v>
      </c>
      <c r="G173" s="112">
        <v>69.6</v>
      </c>
      <c r="H173" s="112">
        <v>12.55</v>
      </c>
      <c r="I173" s="107" t="s">
        <v>118</v>
      </c>
      <c r="J173" s="112">
        <f t="shared" si="8"/>
        <v>57.05</v>
      </c>
      <c r="K173" s="210" t="s">
        <v>619</v>
      </c>
      <c r="L173" s="108">
        <v>2022</v>
      </c>
      <c r="M173" s="108">
        <v>10670</v>
      </c>
      <c r="N173" s="109" t="s">
        <v>437</v>
      </c>
      <c r="O173" s="111" t="s">
        <v>620</v>
      </c>
      <c r="P173" s="109" t="s">
        <v>621</v>
      </c>
      <c r="Q173" s="109" t="s">
        <v>621</v>
      </c>
      <c r="R173" s="108">
        <v>4</v>
      </c>
      <c r="S173" s="111" t="s">
        <v>123</v>
      </c>
      <c r="T173" s="108">
        <v>1080203</v>
      </c>
      <c r="U173" s="108">
        <v>2890</v>
      </c>
      <c r="V173" s="108">
        <v>1939</v>
      </c>
      <c r="W173" s="108">
        <v>99</v>
      </c>
      <c r="X173" s="113">
        <v>2022</v>
      </c>
      <c r="Y173" s="113">
        <v>366</v>
      </c>
      <c r="Z173" s="113">
        <v>0</v>
      </c>
      <c r="AA173" s="114" t="s">
        <v>571</v>
      </c>
      <c r="AB173" s="108">
        <v>3414</v>
      </c>
      <c r="AC173" s="109" t="s">
        <v>240</v>
      </c>
      <c r="AD173" s="211" t="s">
        <v>622</v>
      </c>
      <c r="AE173" s="211" t="s">
        <v>240</v>
      </c>
      <c r="AF173" s="212">
        <f t="shared" si="9"/>
        <v>-39</v>
      </c>
      <c r="AG173" s="213">
        <f t="shared" si="10"/>
        <v>57.05</v>
      </c>
      <c r="AH173" s="214">
        <f t="shared" si="11"/>
        <v>-2224.95</v>
      </c>
      <c r="AI173" s="215" t="s">
        <v>127</v>
      </c>
    </row>
    <row r="174" spans="1:35" ht="108">
      <c r="A174" s="108">
        <v>2022</v>
      </c>
      <c r="B174" s="108">
        <v>903</v>
      </c>
      <c r="C174" s="109" t="s">
        <v>240</v>
      </c>
      <c r="D174" s="208" t="s">
        <v>623</v>
      </c>
      <c r="E174" s="109" t="s">
        <v>432</v>
      </c>
      <c r="F174" s="216" t="s">
        <v>618</v>
      </c>
      <c r="G174" s="112">
        <v>9.05</v>
      </c>
      <c r="H174" s="112">
        <v>1.63</v>
      </c>
      <c r="I174" s="107" t="s">
        <v>118</v>
      </c>
      <c r="J174" s="112">
        <f t="shared" si="8"/>
        <v>7.420000000000001</v>
      </c>
      <c r="K174" s="210" t="s">
        <v>619</v>
      </c>
      <c r="L174" s="108">
        <v>2022</v>
      </c>
      <c r="M174" s="108">
        <v>10672</v>
      </c>
      <c r="N174" s="109" t="s">
        <v>437</v>
      </c>
      <c r="O174" s="111" t="s">
        <v>620</v>
      </c>
      <c r="P174" s="109" t="s">
        <v>621</v>
      </c>
      <c r="Q174" s="109" t="s">
        <v>621</v>
      </c>
      <c r="R174" s="108">
        <v>4</v>
      </c>
      <c r="S174" s="111" t="s">
        <v>123</v>
      </c>
      <c r="T174" s="108">
        <v>1090602</v>
      </c>
      <c r="U174" s="108">
        <v>3650</v>
      </c>
      <c r="V174" s="108">
        <v>1803</v>
      </c>
      <c r="W174" s="108">
        <v>101</v>
      </c>
      <c r="X174" s="113">
        <v>2022</v>
      </c>
      <c r="Y174" s="113">
        <v>362</v>
      </c>
      <c r="Z174" s="113">
        <v>0</v>
      </c>
      <c r="AA174" s="114" t="s">
        <v>571</v>
      </c>
      <c r="AB174" s="108">
        <v>3415</v>
      </c>
      <c r="AC174" s="109" t="s">
        <v>598</v>
      </c>
      <c r="AD174" s="211" t="s">
        <v>622</v>
      </c>
      <c r="AE174" s="211" t="s">
        <v>598</v>
      </c>
      <c r="AF174" s="212">
        <f t="shared" si="9"/>
        <v>-38</v>
      </c>
      <c r="AG174" s="213">
        <f t="shared" si="10"/>
        <v>7.420000000000001</v>
      </c>
      <c r="AH174" s="214">
        <f t="shared" si="11"/>
        <v>-281.96000000000004</v>
      </c>
      <c r="AI174" s="215" t="s">
        <v>127</v>
      </c>
    </row>
    <row r="175" spans="1:35" ht="108">
      <c r="A175" s="108">
        <v>2022</v>
      </c>
      <c r="B175" s="108">
        <v>903</v>
      </c>
      <c r="C175" s="109" t="s">
        <v>240</v>
      </c>
      <c r="D175" s="208" t="s">
        <v>623</v>
      </c>
      <c r="E175" s="109" t="s">
        <v>432</v>
      </c>
      <c r="F175" s="216" t="s">
        <v>618</v>
      </c>
      <c r="G175" s="112">
        <v>11.62</v>
      </c>
      <c r="H175" s="112">
        <v>2.09</v>
      </c>
      <c r="I175" s="107" t="s">
        <v>118</v>
      </c>
      <c r="J175" s="112">
        <f t="shared" si="8"/>
        <v>9.53</v>
      </c>
      <c r="K175" s="210" t="s">
        <v>619</v>
      </c>
      <c r="L175" s="108">
        <v>2022</v>
      </c>
      <c r="M175" s="108">
        <v>10672</v>
      </c>
      <c r="N175" s="109" t="s">
        <v>437</v>
      </c>
      <c r="O175" s="111" t="s">
        <v>620</v>
      </c>
      <c r="P175" s="109" t="s">
        <v>621</v>
      </c>
      <c r="Q175" s="109" t="s">
        <v>621</v>
      </c>
      <c r="R175" s="108">
        <v>4</v>
      </c>
      <c r="S175" s="111" t="s">
        <v>123</v>
      </c>
      <c r="T175" s="108">
        <v>1060202</v>
      </c>
      <c r="U175" s="108">
        <v>2330</v>
      </c>
      <c r="V175" s="108">
        <v>1826</v>
      </c>
      <c r="W175" s="108">
        <v>99</v>
      </c>
      <c r="X175" s="113">
        <v>2022</v>
      </c>
      <c r="Y175" s="113">
        <v>363</v>
      </c>
      <c r="Z175" s="113">
        <v>0</v>
      </c>
      <c r="AA175" s="114" t="s">
        <v>571</v>
      </c>
      <c r="AB175" s="108">
        <v>3416</v>
      </c>
      <c r="AC175" s="109" t="s">
        <v>598</v>
      </c>
      <c r="AD175" s="211" t="s">
        <v>622</v>
      </c>
      <c r="AE175" s="211" t="s">
        <v>598</v>
      </c>
      <c r="AF175" s="212">
        <f t="shared" si="9"/>
        <v>-38</v>
      </c>
      <c r="AG175" s="213">
        <f t="shared" si="10"/>
        <v>9.53</v>
      </c>
      <c r="AH175" s="214">
        <f t="shared" si="11"/>
        <v>-362.14</v>
      </c>
      <c r="AI175" s="215" t="s">
        <v>127</v>
      </c>
    </row>
    <row r="176" spans="1:35" ht="108">
      <c r="A176" s="108">
        <v>2022</v>
      </c>
      <c r="B176" s="108">
        <v>903</v>
      </c>
      <c r="C176" s="109" t="s">
        <v>240</v>
      </c>
      <c r="D176" s="208" t="s">
        <v>623</v>
      </c>
      <c r="E176" s="109" t="s">
        <v>432</v>
      </c>
      <c r="F176" s="216" t="s">
        <v>618</v>
      </c>
      <c r="G176" s="112">
        <v>45.13</v>
      </c>
      <c r="H176" s="112">
        <v>8.14</v>
      </c>
      <c r="I176" s="107" t="s">
        <v>118</v>
      </c>
      <c r="J176" s="112">
        <f t="shared" si="8"/>
        <v>36.99</v>
      </c>
      <c r="K176" s="210" t="s">
        <v>619</v>
      </c>
      <c r="L176" s="108">
        <v>2022</v>
      </c>
      <c r="M176" s="108">
        <v>10672</v>
      </c>
      <c r="N176" s="109" t="s">
        <v>437</v>
      </c>
      <c r="O176" s="111" t="s">
        <v>620</v>
      </c>
      <c r="P176" s="109" t="s">
        <v>621</v>
      </c>
      <c r="Q176" s="109" t="s">
        <v>621</v>
      </c>
      <c r="R176" s="108">
        <v>4</v>
      </c>
      <c r="S176" s="111" t="s">
        <v>123</v>
      </c>
      <c r="T176" s="108">
        <v>1010502</v>
      </c>
      <c r="U176" s="108">
        <v>460</v>
      </c>
      <c r="V176" s="108">
        <v>1900</v>
      </c>
      <c r="W176" s="108">
        <v>101</v>
      </c>
      <c r="X176" s="113">
        <v>2022</v>
      </c>
      <c r="Y176" s="113">
        <v>364</v>
      </c>
      <c r="Z176" s="113">
        <v>0</v>
      </c>
      <c r="AA176" s="114" t="s">
        <v>571</v>
      </c>
      <c r="AB176" s="108">
        <v>3417</v>
      </c>
      <c r="AC176" s="109" t="s">
        <v>598</v>
      </c>
      <c r="AD176" s="211" t="s">
        <v>622</v>
      </c>
      <c r="AE176" s="211" t="s">
        <v>598</v>
      </c>
      <c r="AF176" s="212">
        <f t="shared" si="9"/>
        <v>-38</v>
      </c>
      <c r="AG176" s="213">
        <f t="shared" si="10"/>
        <v>36.99</v>
      </c>
      <c r="AH176" s="214">
        <f t="shared" si="11"/>
        <v>-1405.6200000000001</v>
      </c>
      <c r="AI176" s="215" t="s">
        <v>127</v>
      </c>
    </row>
    <row r="177" spans="1:35" ht="108">
      <c r="A177" s="108">
        <v>2022</v>
      </c>
      <c r="B177" s="108">
        <v>903</v>
      </c>
      <c r="C177" s="109" t="s">
        <v>240</v>
      </c>
      <c r="D177" s="208" t="s">
        <v>623</v>
      </c>
      <c r="E177" s="109" t="s">
        <v>432</v>
      </c>
      <c r="F177" s="216" t="s">
        <v>618</v>
      </c>
      <c r="G177" s="112">
        <v>42.56</v>
      </c>
      <c r="H177" s="112">
        <v>7.67</v>
      </c>
      <c r="I177" s="107" t="s">
        <v>118</v>
      </c>
      <c r="J177" s="112">
        <f t="shared" si="8"/>
        <v>34.89</v>
      </c>
      <c r="K177" s="210" t="s">
        <v>619</v>
      </c>
      <c r="L177" s="108">
        <v>2022</v>
      </c>
      <c r="M177" s="108">
        <v>10672</v>
      </c>
      <c r="N177" s="109" t="s">
        <v>437</v>
      </c>
      <c r="O177" s="111" t="s">
        <v>620</v>
      </c>
      <c r="P177" s="109" t="s">
        <v>621</v>
      </c>
      <c r="Q177" s="109" t="s">
        <v>621</v>
      </c>
      <c r="R177" s="108">
        <v>4</v>
      </c>
      <c r="S177" s="111" t="s">
        <v>123</v>
      </c>
      <c r="T177" s="108">
        <v>1080102</v>
      </c>
      <c r="U177" s="108">
        <v>2770</v>
      </c>
      <c r="V177" s="108">
        <v>1928</v>
      </c>
      <c r="W177" s="108">
        <v>102</v>
      </c>
      <c r="X177" s="113">
        <v>2022</v>
      </c>
      <c r="Y177" s="113">
        <v>365</v>
      </c>
      <c r="Z177" s="113">
        <v>0</v>
      </c>
      <c r="AA177" s="114" t="s">
        <v>571</v>
      </c>
      <c r="AB177" s="108">
        <v>3418</v>
      </c>
      <c r="AC177" s="109" t="s">
        <v>598</v>
      </c>
      <c r="AD177" s="211" t="s">
        <v>622</v>
      </c>
      <c r="AE177" s="211" t="s">
        <v>598</v>
      </c>
      <c r="AF177" s="212">
        <f t="shared" si="9"/>
        <v>-38</v>
      </c>
      <c r="AG177" s="213">
        <f t="shared" si="10"/>
        <v>34.89</v>
      </c>
      <c r="AH177" s="214">
        <f t="shared" si="11"/>
        <v>-1325.82</v>
      </c>
      <c r="AI177" s="215" t="s">
        <v>127</v>
      </c>
    </row>
    <row r="178" spans="1:35" ht="108">
      <c r="A178" s="108">
        <v>2022</v>
      </c>
      <c r="B178" s="108">
        <v>903</v>
      </c>
      <c r="C178" s="109" t="s">
        <v>240</v>
      </c>
      <c r="D178" s="208" t="s">
        <v>623</v>
      </c>
      <c r="E178" s="109" t="s">
        <v>432</v>
      </c>
      <c r="F178" s="216" t="s">
        <v>618</v>
      </c>
      <c r="G178" s="112">
        <v>20.56</v>
      </c>
      <c r="H178" s="112">
        <v>3.72</v>
      </c>
      <c r="I178" s="107" t="s">
        <v>118</v>
      </c>
      <c r="J178" s="112">
        <f t="shared" si="8"/>
        <v>16.84</v>
      </c>
      <c r="K178" s="210" t="s">
        <v>619</v>
      </c>
      <c r="L178" s="108">
        <v>2022</v>
      </c>
      <c r="M178" s="108">
        <v>10672</v>
      </c>
      <c r="N178" s="109" t="s">
        <v>437</v>
      </c>
      <c r="O178" s="111" t="s">
        <v>620</v>
      </c>
      <c r="P178" s="109" t="s">
        <v>621</v>
      </c>
      <c r="Q178" s="109" t="s">
        <v>621</v>
      </c>
      <c r="R178" s="108">
        <v>4</v>
      </c>
      <c r="S178" s="111" t="s">
        <v>123</v>
      </c>
      <c r="T178" s="108">
        <v>1080203</v>
      </c>
      <c r="U178" s="108">
        <v>2890</v>
      </c>
      <c r="V178" s="108">
        <v>1939</v>
      </c>
      <c r="W178" s="108">
        <v>99</v>
      </c>
      <c r="X178" s="113">
        <v>2022</v>
      </c>
      <c r="Y178" s="113">
        <v>366</v>
      </c>
      <c r="Z178" s="113">
        <v>0</v>
      </c>
      <c r="AA178" s="114" t="s">
        <v>571</v>
      </c>
      <c r="AB178" s="108">
        <v>3419</v>
      </c>
      <c r="AC178" s="109" t="s">
        <v>598</v>
      </c>
      <c r="AD178" s="211" t="s">
        <v>622</v>
      </c>
      <c r="AE178" s="211" t="s">
        <v>598</v>
      </c>
      <c r="AF178" s="212">
        <f t="shared" si="9"/>
        <v>-38</v>
      </c>
      <c r="AG178" s="213">
        <f t="shared" si="10"/>
        <v>16.84</v>
      </c>
      <c r="AH178" s="214">
        <f t="shared" si="11"/>
        <v>-639.92</v>
      </c>
      <c r="AI178" s="215" t="s">
        <v>127</v>
      </c>
    </row>
    <row r="179" spans="1:35" ht="96">
      <c r="A179" s="108">
        <v>2022</v>
      </c>
      <c r="B179" s="108">
        <v>904</v>
      </c>
      <c r="C179" s="109" t="s">
        <v>240</v>
      </c>
      <c r="D179" s="208" t="s">
        <v>624</v>
      </c>
      <c r="E179" s="109" t="s">
        <v>432</v>
      </c>
      <c r="F179" s="216" t="s">
        <v>625</v>
      </c>
      <c r="G179" s="112">
        <v>114.45</v>
      </c>
      <c r="H179" s="112">
        <v>20.64</v>
      </c>
      <c r="I179" s="107" t="s">
        <v>118</v>
      </c>
      <c r="J179" s="112">
        <f t="shared" si="8"/>
        <v>93.81</v>
      </c>
      <c r="K179" s="210" t="s">
        <v>626</v>
      </c>
      <c r="L179" s="108">
        <v>2022</v>
      </c>
      <c r="M179" s="108">
        <v>10671</v>
      </c>
      <c r="N179" s="109" t="s">
        <v>437</v>
      </c>
      <c r="O179" s="111" t="s">
        <v>620</v>
      </c>
      <c r="P179" s="109" t="s">
        <v>621</v>
      </c>
      <c r="Q179" s="109" t="s">
        <v>621</v>
      </c>
      <c r="R179" s="108">
        <v>4</v>
      </c>
      <c r="S179" s="111" t="s">
        <v>123</v>
      </c>
      <c r="T179" s="108">
        <v>1090602</v>
      </c>
      <c r="U179" s="108">
        <v>3650</v>
      </c>
      <c r="V179" s="108">
        <v>1803</v>
      </c>
      <c r="W179" s="108">
        <v>101</v>
      </c>
      <c r="X179" s="113">
        <v>2022</v>
      </c>
      <c r="Y179" s="113">
        <v>615</v>
      </c>
      <c r="Z179" s="113">
        <v>0</v>
      </c>
      <c r="AA179" s="114" t="s">
        <v>571</v>
      </c>
      <c r="AB179" s="108">
        <v>3386</v>
      </c>
      <c r="AC179" s="109" t="s">
        <v>240</v>
      </c>
      <c r="AD179" s="211" t="s">
        <v>622</v>
      </c>
      <c r="AE179" s="211" t="s">
        <v>240</v>
      </c>
      <c r="AF179" s="212">
        <f t="shared" si="9"/>
        <v>-39</v>
      </c>
      <c r="AG179" s="213">
        <f t="shared" si="10"/>
        <v>93.81</v>
      </c>
      <c r="AH179" s="214">
        <f t="shared" si="11"/>
        <v>-3658.59</v>
      </c>
      <c r="AI179" s="215" t="s">
        <v>127</v>
      </c>
    </row>
    <row r="180" spans="1:35" ht="96">
      <c r="A180" s="108">
        <v>2022</v>
      </c>
      <c r="B180" s="108">
        <v>904</v>
      </c>
      <c r="C180" s="109" t="s">
        <v>240</v>
      </c>
      <c r="D180" s="208" t="s">
        <v>624</v>
      </c>
      <c r="E180" s="109" t="s">
        <v>432</v>
      </c>
      <c r="F180" s="216" t="s">
        <v>625</v>
      </c>
      <c r="G180" s="112">
        <v>964.71</v>
      </c>
      <c r="H180" s="112">
        <v>173.97</v>
      </c>
      <c r="I180" s="107" t="s">
        <v>118</v>
      </c>
      <c r="J180" s="112">
        <f t="shared" si="8"/>
        <v>790.74</v>
      </c>
      <c r="K180" s="210" t="s">
        <v>626</v>
      </c>
      <c r="L180" s="108">
        <v>2022</v>
      </c>
      <c r="M180" s="108">
        <v>10671</v>
      </c>
      <c r="N180" s="109" t="s">
        <v>437</v>
      </c>
      <c r="O180" s="111" t="s">
        <v>620</v>
      </c>
      <c r="P180" s="109" t="s">
        <v>621</v>
      </c>
      <c r="Q180" s="109" t="s">
        <v>621</v>
      </c>
      <c r="R180" s="108">
        <v>4</v>
      </c>
      <c r="S180" s="111" t="s">
        <v>123</v>
      </c>
      <c r="T180" s="108">
        <v>1010502</v>
      </c>
      <c r="U180" s="108">
        <v>460</v>
      </c>
      <c r="V180" s="108">
        <v>1900</v>
      </c>
      <c r="W180" s="108">
        <v>101</v>
      </c>
      <c r="X180" s="113">
        <v>2022</v>
      </c>
      <c r="Y180" s="113">
        <v>616</v>
      </c>
      <c r="Z180" s="113">
        <v>0</v>
      </c>
      <c r="AA180" s="114" t="s">
        <v>571</v>
      </c>
      <c r="AB180" s="108">
        <v>3387</v>
      </c>
      <c r="AC180" s="109" t="s">
        <v>240</v>
      </c>
      <c r="AD180" s="211" t="s">
        <v>622</v>
      </c>
      <c r="AE180" s="211" t="s">
        <v>240</v>
      </c>
      <c r="AF180" s="212">
        <f t="shared" si="9"/>
        <v>-39</v>
      </c>
      <c r="AG180" s="213">
        <f t="shared" si="10"/>
        <v>790.74</v>
      </c>
      <c r="AH180" s="214">
        <f t="shared" si="11"/>
        <v>-30838.86</v>
      </c>
      <c r="AI180" s="215" t="s">
        <v>127</v>
      </c>
    </row>
    <row r="181" spans="1:35" ht="96">
      <c r="A181" s="108">
        <v>2022</v>
      </c>
      <c r="B181" s="108">
        <v>904</v>
      </c>
      <c r="C181" s="109" t="s">
        <v>240</v>
      </c>
      <c r="D181" s="208" t="s">
        <v>624</v>
      </c>
      <c r="E181" s="109" t="s">
        <v>432</v>
      </c>
      <c r="F181" s="216" t="s">
        <v>625</v>
      </c>
      <c r="G181" s="112">
        <v>343.37</v>
      </c>
      <c r="H181" s="112">
        <v>61.92</v>
      </c>
      <c r="I181" s="107" t="s">
        <v>118</v>
      </c>
      <c r="J181" s="112">
        <f t="shared" si="8"/>
        <v>281.45</v>
      </c>
      <c r="K181" s="210" t="s">
        <v>626</v>
      </c>
      <c r="L181" s="108">
        <v>2022</v>
      </c>
      <c r="M181" s="108">
        <v>10671</v>
      </c>
      <c r="N181" s="109" t="s">
        <v>437</v>
      </c>
      <c r="O181" s="111" t="s">
        <v>620</v>
      </c>
      <c r="P181" s="109" t="s">
        <v>621</v>
      </c>
      <c r="Q181" s="109" t="s">
        <v>621</v>
      </c>
      <c r="R181" s="108">
        <v>4</v>
      </c>
      <c r="S181" s="111" t="s">
        <v>123</v>
      </c>
      <c r="T181" s="108">
        <v>1080102</v>
      </c>
      <c r="U181" s="108">
        <v>2770</v>
      </c>
      <c r="V181" s="108">
        <v>1928</v>
      </c>
      <c r="W181" s="108">
        <v>102</v>
      </c>
      <c r="X181" s="113">
        <v>2022</v>
      </c>
      <c r="Y181" s="113">
        <v>617</v>
      </c>
      <c r="Z181" s="113">
        <v>0</v>
      </c>
      <c r="AA181" s="114" t="s">
        <v>571</v>
      </c>
      <c r="AB181" s="108">
        <v>3388</v>
      </c>
      <c r="AC181" s="109" t="s">
        <v>240</v>
      </c>
      <c r="AD181" s="211" t="s">
        <v>622</v>
      </c>
      <c r="AE181" s="211" t="s">
        <v>240</v>
      </c>
      <c r="AF181" s="212">
        <f t="shared" si="9"/>
        <v>-39</v>
      </c>
      <c r="AG181" s="213">
        <f t="shared" si="10"/>
        <v>281.45</v>
      </c>
      <c r="AH181" s="214">
        <f t="shared" si="11"/>
        <v>-10976.55</v>
      </c>
      <c r="AI181" s="215" t="s">
        <v>127</v>
      </c>
    </row>
    <row r="182" spans="1:35" ht="96">
      <c r="A182" s="108">
        <v>2022</v>
      </c>
      <c r="B182" s="108">
        <v>904</v>
      </c>
      <c r="C182" s="109" t="s">
        <v>240</v>
      </c>
      <c r="D182" s="208" t="s">
        <v>624</v>
      </c>
      <c r="E182" s="109" t="s">
        <v>432</v>
      </c>
      <c r="F182" s="216" t="s">
        <v>625</v>
      </c>
      <c r="G182" s="112">
        <v>212.58</v>
      </c>
      <c r="H182" s="112">
        <v>38.33</v>
      </c>
      <c r="I182" s="107" t="s">
        <v>118</v>
      </c>
      <c r="J182" s="112">
        <f t="shared" si="8"/>
        <v>174.25</v>
      </c>
      <c r="K182" s="210" t="s">
        <v>626</v>
      </c>
      <c r="L182" s="108">
        <v>2022</v>
      </c>
      <c r="M182" s="108">
        <v>10671</v>
      </c>
      <c r="N182" s="109" t="s">
        <v>437</v>
      </c>
      <c r="O182" s="111" t="s">
        <v>620</v>
      </c>
      <c r="P182" s="109" t="s">
        <v>621</v>
      </c>
      <c r="Q182" s="109" t="s">
        <v>621</v>
      </c>
      <c r="R182" s="108">
        <v>4</v>
      </c>
      <c r="S182" s="111" t="s">
        <v>123</v>
      </c>
      <c r="T182" s="108">
        <v>1080203</v>
      </c>
      <c r="U182" s="108">
        <v>2890</v>
      </c>
      <c r="V182" s="108">
        <v>1939</v>
      </c>
      <c r="W182" s="108">
        <v>99</v>
      </c>
      <c r="X182" s="113">
        <v>2022</v>
      </c>
      <c r="Y182" s="113">
        <v>618</v>
      </c>
      <c r="Z182" s="113">
        <v>0</v>
      </c>
      <c r="AA182" s="114" t="s">
        <v>571</v>
      </c>
      <c r="AB182" s="108">
        <v>3389</v>
      </c>
      <c r="AC182" s="109" t="s">
        <v>240</v>
      </c>
      <c r="AD182" s="211" t="s">
        <v>622</v>
      </c>
      <c r="AE182" s="211" t="s">
        <v>240</v>
      </c>
      <c r="AF182" s="212">
        <f t="shared" si="9"/>
        <v>-39</v>
      </c>
      <c r="AG182" s="213">
        <f t="shared" si="10"/>
        <v>174.25</v>
      </c>
      <c r="AH182" s="214">
        <f t="shared" si="11"/>
        <v>-6795.75</v>
      </c>
      <c r="AI182" s="215" t="s">
        <v>127</v>
      </c>
    </row>
    <row r="183" spans="1:35" ht="72">
      <c r="A183" s="108">
        <v>2022</v>
      </c>
      <c r="B183" s="108">
        <v>906</v>
      </c>
      <c r="C183" s="109" t="s">
        <v>240</v>
      </c>
      <c r="D183" s="208" t="s">
        <v>627</v>
      </c>
      <c r="E183" s="109" t="s">
        <v>432</v>
      </c>
      <c r="F183" s="216" t="s">
        <v>628</v>
      </c>
      <c r="G183" s="112">
        <v>24598.08</v>
      </c>
      <c r="H183" s="112">
        <v>2236.19</v>
      </c>
      <c r="I183" s="107" t="s">
        <v>118</v>
      </c>
      <c r="J183" s="112">
        <f t="shared" si="8"/>
        <v>22361.890000000003</v>
      </c>
      <c r="K183" s="210" t="s">
        <v>328</v>
      </c>
      <c r="L183" s="108">
        <v>2022</v>
      </c>
      <c r="M183" s="108">
        <v>10724</v>
      </c>
      <c r="N183" s="109" t="s">
        <v>450</v>
      </c>
      <c r="O183" s="111" t="s">
        <v>329</v>
      </c>
      <c r="P183" s="109" t="s">
        <v>330</v>
      </c>
      <c r="Q183" s="109" t="s">
        <v>119</v>
      </c>
      <c r="R183" s="108">
        <v>4</v>
      </c>
      <c r="S183" s="111" t="s">
        <v>123</v>
      </c>
      <c r="T183" s="108">
        <v>1090503</v>
      </c>
      <c r="U183" s="108">
        <v>3550</v>
      </c>
      <c r="V183" s="108">
        <v>1736</v>
      </c>
      <c r="W183" s="108">
        <v>99</v>
      </c>
      <c r="X183" s="113">
        <v>2022</v>
      </c>
      <c r="Y183" s="113">
        <v>153</v>
      </c>
      <c r="Z183" s="113">
        <v>0</v>
      </c>
      <c r="AA183" s="114" t="s">
        <v>571</v>
      </c>
      <c r="AB183" s="108">
        <v>3421</v>
      </c>
      <c r="AC183" s="109" t="s">
        <v>598</v>
      </c>
      <c r="AD183" s="211" t="s">
        <v>629</v>
      </c>
      <c r="AE183" s="211" t="s">
        <v>598</v>
      </c>
      <c r="AF183" s="212">
        <f t="shared" si="9"/>
        <v>-40</v>
      </c>
      <c r="AG183" s="213">
        <f t="shared" si="10"/>
        <v>22361.890000000003</v>
      </c>
      <c r="AH183" s="214">
        <f t="shared" si="11"/>
        <v>-894475.6000000001</v>
      </c>
      <c r="AI183" s="215" t="s">
        <v>127</v>
      </c>
    </row>
    <row r="184" spans="1:35" ht="36">
      <c r="A184" s="108">
        <v>2022</v>
      </c>
      <c r="B184" s="108">
        <v>907</v>
      </c>
      <c r="C184" s="109" t="s">
        <v>598</v>
      </c>
      <c r="D184" s="208" t="s">
        <v>630</v>
      </c>
      <c r="E184" s="109" t="s">
        <v>631</v>
      </c>
      <c r="F184" s="216" t="s">
        <v>632</v>
      </c>
      <c r="G184" s="112">
        <v>2910.72</v>
      </c>
      <c r="H184" s="112">
        <v>0</v>
      </c>
      <c r="I184" s="107" t="s">
        <v>127</v>
      </c>
      <c r="J184" s="112">
        <f t="shared" si="8"/>
        <v>2910.72</v>
      </c>
      <c r="K184" s="210" t="s">
        <v>633</v>
      </c>
      <c r="L184" s="108">
        <v>2022</v>
      </c>
      <c r="M184" s="108">
        <v>11352</v>
      </c>
      <c r="N184" s="109" t="s">
        <v>541</v>
      </c>
      <c r="O184" s="111" t="s">
        <v>634</v>
      </c>
      <c r="P184" s="109" t="s">
        <v>635</v>
      </c>
      <c r="Q184" s="109" t="s">
        <v>635</v>
      </c>
      <c r="R184" s="108">
        <v>1</v>
      </c>
      <c r="S184" s="111" t="s">
        <v>181</v>
      </c>
      <c r="T184" s="108">
        <v>2050105</v>
      </c>
      <c r="U184" s="108">
        <v>7570</v>
      </c>
      <c r="V184" s="108">
        <v>3170</v>
      </c>
      <c r="W184" s="108">
        <v>100</v>
      </c>
      <c r="X184" s="113">
        <v>2022</v>
      </c>
      <c r="Y184" s="113">
        <v>588</v>
      </c>
      <c r="Z184" s="113">
        <v>0</v>
      </c>
      <c r="AA184" s="114" t="s">
        <v>598</v>
      </c>
      <c r="AB184" s="108">
        <v>3423</v>
      </c>
      <c r="AC184" s="109" t="s">
        <v>598</v>
      </c>
      <c r="AD184" s="211" t="s">
        <v>636</v>
      </c>
      <c r="AE184" s="211" t="s">
        <v>598</v>
      </c>
      <c r="AF184" s="212">
        <f t="shared" si="9"/>
        <v>-55</v>
      </c>
      <c r="AG184" s="213">
        <f t="shared" si="10"/>
        <v>2910.72</v>
      </c>
      <c r="AH184" s="214">
        <f t="shared" si="11"/>
        <v>-160089.59999999998</v>
      </c>
      <c r="AI184" s="215" t="s">
        <v>127</v>
      </c>
    </row>
    <row r="185" spans="1:35" ht="72">
      <c r="A185" s="108">
        <v>2022</v>
      </c>
      <c r="B185" s="108">
        <v>908</v>
      </c>
      <c r="C185" s="109" t="s">
        <v>598</v>
      </c>
      <c r="D185" s="208" t="s">
        <v>637</v>
      </c>
      <c r="E185" s="109" t="s">
        <v>631</v>
      </c>
      <c r="F185" s="216" t="s">
        <v>638</v>
      </c>
      <c r="G185" s="112">
        <v>1329.45</v>
      </c>
      <c r="H185" s="112">
        <v>239.74</v>
      </c>
      <c r="I185" s="107" t="s">
        <v>118</v>
      </c>
      <c r="J185" s="112">
        <f t="shared" si="8"/>
        <v>1089.71</v>
      </c>
      <c r="K185" s="210" t="s">
        <v>639</v>
      </c>
      <c r="L185" s="108">
        <v>2022</v>
      </c>
      <c r="M185" s="108">
        <v>11378</v>
      </c>
      <c r="N185" s="109" t="s">
        <v>541</v>
      </c>
      <c r="O185" s="111" t="s">
        <v>354</v>
      </c>
      <c r="P185" s="109" t="s">
        <v>355</v>
      </c>
      <c r="Q185" s="109" t="s">
        <v>355</v>
      </c>
      <c r="R185" s="108">
        <v>4</v>
      </c>
      <c r="S185" s="111" t="s">
        <v>123</v>
      </c>
      <c r="T185" s="108">
        <v>1080203</v>
      </c>
      <c r="U185" s="108">
        <v>2890</v>
      </c>
      <c r="V185" s="108">
        <v>1938</v>
      </c>
      <c r="W185" s="108">
        <v>99</v>
      </c>
      <c r="X185" s="113">
        <v>2022</v>
      </c>
      <c r="Y185" s="113">
        <v>101</v>
      </c>
      <c r="Z185" s="113">
        <v>0</v>
      </c>
      <c r="AA185" s="114" t="s">
        <v>598</v>
      </c>
      <c r="AB185" s="108">
        <v>3436</v>
      </c>
      <c r="AC185" s="109" t="s">
        <v>601</v>
      </c>
      <c r="AD185" s="211" t="s">
        <v>640</v>
      </c>
      <c r="AE185" s="211" t="s">
        <v>601</v>
      </c>
      <c r="AF185" s="212">
        <f t="shared" si="9"/>
        <v>-57</v>
      </c>
      <c r="AG185" s="213">
        <f t="shared" si="10"/>
        <v>1089.71</v>
      </c>
      <c r="AH185" s="214">
        <f t="shared" si="11"/>
        <v>-62113.47</v>
      </c>
      <c r="AI185" s="215" t="s">
        <v>127</v>
      </c>
    </row>
    <row r="186" spans="1:35" ht="168">
      <c r="A186" s="108">
        <v>2022</v>
      </c>
      <c r="B186" s="108">
        <v>909</v>
      </c>
      <c r="C186" s="109" t="s">
        <v>601</v>
      </c>
      <c r="D186" s="208" t="s">
        <v>641</v>
      </c>
      <c r="E186" s="109" t="s">
        <v>598</v>
      </c>
      <c r="F186" s="216" t="s">
        <v>642</v>
      </c>
      <c r="G186" s="112">
        <v>793</v>
      </c>
      <c r="H186" s="112">
        <v>143</v>
      </c>
      <c r="I186" s="107" t="s">
        <v>118</v>
      </c>
      <c r="J186" s="112">
        <f t="shared" si="8"/>
        <v>650</v>
      </c>
      <c r="K186" s="210" t="s">
        <v>643</v>
      </c>
      <c r="L186" s="108">
        <v>2022</v>
      </c>
      <c r="M186" s="108">
        <v>11477</v>
      </c>
      <c r="N186" s="109" t="s">
        <v>601</v>
      </c>
      <c r="O186" s="111" t="s">
        <v>178</v>
      </c>
      <c r="P186" s="109" t="s">
        <v>179</v>
      </c>
      <c r="Q186" s="109" t="s">
        <v>180</v>
      </c>
      <c r="R186" s="108">
        <v>1</v>
      </c>
      <c r="S186" s="111" t="s">
        <v>181</v>
      </c>
      <c r="T186" s="108">
        <v>1050103</v>
      </c>
      <c r="U186" s="108">
        <v>2010</v>
      </c>
      <c r="V186" s="108">
        <v>1474</v>
      </c>
      <c r="W186" s="108">
        <v>99</v>
      </c>
      <c r="X186" s="113">
        <v>2022</v>
      </c>
      <c r="Y186" s="113">
        <v>595</v>
      </c>
      <c r="Z186" s="113">
        <v>0</v>
      </c>
      <c r="AA186" s="114" t="s">
        <v>601</v>
      </c>
      <c r="AB186" s="108">
        <v>3440</v>
      </c>
      <c r="AC186" s="109" t="s">
        <v>601</v>
      </c>
      <c r="AD186" s="211" t="s">
        <v>644</v>
      </c>
      <c r="AE186" s="211" t="s">
        <v>601</v>
      </c>
      <c r="AF186" s="212">
        <f t="shared" si="9"/>
        <v>-59</v>
      </c>
      <c r="AG186" s="213">
        <f t="shared" si="10"/>
        <v>650</v>
      </c>
      <c r="AH186" s="214">
        <f t="shared" si="11"/>
        <v>-38350</v>
      </c>
      <c r="AI186" s="215" t="s">
        <v>127</v>
      </c>
    </row>
    <row r="187" spans="1:35" ht="15">
      <c r="A187" s="108">
        <v>2022</v>
      </c>
      <c r="B187" s="108">
        <v>910</v>
      </c>
      <c r="C187" s="109" t="s">
        <v>601</v>
      </c>
      <c r="D187" s="208" t="s">
        <v>645</v>
      </c>
      <c r="E187" s="109" t="s">
        <v>646</v>
      </c>
      <c r="F187" s="216" t="s">
        <v>647</v>
      </c>
      <c r="G187" s="112">
        <v>369.66</v>
      </c>
      <c r="H187" s="112">
        <v>66.66</v>
      </c>
      <c r="I187" s="107" t="s">
        <v>118</v>
      </c>
      <c r="J187" s="112">
        <f t="shared" si="8"/>
        <v>303</v>
      </c>
      <c r="K187" s="210" t="s">
        <v>648</v>
      </c>
      <c r="L187" s="108">
        <v>2022</v>
      </c>
      <c r="M187" s="108">
        <v>11479</v>
      </c>
      <c r="N187" s="109" t="s">
        <v>601</v>
      </c>
      <c r="O187" s="111" t="s">
        <v>649</v>
      </c>
      <c r="P187" s="109" t="s">
        <v>650</v>
      </c>
      <c r="Q187" s="109" t="s">
        <v>650</v>
      </c>
      <c r="R187" s="108">
        <v>1</v>
      </c>
      <c r="S187" s="111" t="s">
        <v>181</v>
      </c>
      <c r="T187" s="108">
        <v>1050102</v>
      </c>
      <c r="U187" s="108">
        <v>2000</v>
      </c>
      <c r="V187" s="108">
        <v>1477</v>
      </c>
      <c r="W187" s="108">
        <v>99</v>
      </c>
      <c r="X187" s="113">
        <v>2022</v>
      </c>
      <c r="Y187" s="113">
        <v>635</v>
      </c>
      <c r="Z187" s="113">
        <v>0</v>
      </c>
      <c r="AA187" s="114" t="s">
        <v>601</v>
      </c>
      <c r="AB187" s="108">
        <v>3441</v>
      </c>
      <c r="AC187" s="109" t="s">
        <v>601</v>
      </c>
      <c r="AD187" s="211" t="s">
        <v>644</v>
      </c>
      <c r="AE187" s="211" t="s">
        <v>601</v>
      </c>
      <c r="AF187" s="212">
        <f t="shared" si="9"/>
        <v>-59</v>
      </c>
      <c r="AG187" s="213">
        <f t="shared" si="10"/>
        <v>303</v>
      </c>
      <c r="AH187" s="214">
        <f t="shared" si="11"/>
        <v>-17877</v>
      </c>
      <c r="AI187" s="215" t="s">
        <v>127</v>
      </c>
    </row>
    <row r="188" spans="1:35" ht="48">
      <c r="A188" s="108">
        <v>2022</v>
      </c>
      <c r="B188" s="108">
        <v>911</v>
      </c>
      <c r="C188" s="109" t="s">
        <v>601</v>
      </c>
      <c r="D188" s="208" t="s">
        <v>651</v>
      </c>
      <c r="E188" s="109" t="s">
        <v>571</v>
      </c>
      <c r="F188" s="216" t="s">
        <v>652</v>
      </c>
      <c r="G188" s="112">
        <v>157.42</v>
      </c>
      <c r="H188" s="112">
        <v>28.39</v>
      </c>
      <c r="I188" s="107" t="s">
        <v>118</v>
      </c>
      <c r="J188" s="112">
        <f t="shared" si="8"/>
        <v>129.02999999999997</v>
      </c>
      <c r="K188" s="210" t="s">
        <v>653</v>
      </c>
      <c r="L188" s="108">
        <v>2022</v>
      </c>
      <c r="M188" s="108">
        <v>11300</v>
      </c>
      <c r="N188" s="109" t="s">
        <v>631</v>
      </c>
      <c r="O188" s="111" t="s">
        <v>595</v>
      </c>
      <c r="P188" s="109" t="s">
        <v>596</v>
      </c>
      <c r="Q188" s="109" t="s">
        <v>597</v>
      </c>
      <c r="R188" s="108">
        <v>4</v>
      </c>
      <c r="S188" s="111" t="s">
        <v>123</v>
      </c>
      <c r="T188" s="108">
        <v>1090602</v>
      </c>
      <c r="U188" s="108">
        <v>3650</v>
      </c>
      <c r="V188" s="108">
        <v>1803</v>
      </c>
      <c r="W188" s="108">
        <v>99</v>
      </c>
      <c r="X188" s="113">
        <v>2022</v>
      </c>
      <c r="Y188" s="113">
        <v>677</v>
      </c>
      <c r="Z188" s="113">
        <v>0</v>
      </c>
      <c r="AA188" s="114" t="s">
        <v>601</v>
      </c>
      <c r="AB188" s="108">
        <v>3447</v>
      </c>
      <c r="AC188" s="109" t="s">
        <v>601</v>
      </c>
      <c r="AD188" s="211" t="s">
        <v>654</v>
      </c>
      <c r="AE188" s="211" t="s">
        <v>601</v>
      </c>
      <c r="AF188" s="212">
        <f t="shared" si="9"/>
        <v>-53</v>
      </c>
      <c r="AG188" s="213">
        <f t="shared" si="10"/>
        <v>129.02999999999997</v>
      </c>
      <c r="AH188" s="214">
        <f t="shared" si="11"/>
        <v>-6838.589999999998</v>
      </c>
      <c r="AI188" s="215" t="s">
        <v>127</v>
      </c>
    </row>
    <row r="189" spans="1:35" ht="48">
      <c r="A189" s="108">
        <v>2022</v>
      </c>
      <c r="B189" s="108">
        <v>911</v>
      </c>
      <c r="C189" s="109" t="s">
        <v>601</v>
      </c>
      <c r="D189" s="208" t="s">
        <v>651</v>
      </c>
      <c r="E189" s="109" t="s">
        <v>571</v>
      </c>
      <c r="F189" s="216" t="s">
        <v>652</v>
      </c>
      <c r="G189" s="112">
        <v>157.42</v>
      </c>
      <c r="H189" s="112">
        <v>28.39</v>
      </c>
      <c r="I189" s="107" t="s">
        <v>118</v>
      </c>
      <c r="J189" s="112">
        <f t="shared" si="8"/>
        <v>129.02999999999997</v>
      </c>
      <c r="K189" s="210" t="s">
        <v>653</v>
      </c>
      <c r="L189" s="108">
        <v>2022</v>
      </c>
      <c r="M189" s="108">
        <v>11300</v>
      </c>
      <c r="N189" s="109" t="s">
        <v>631</v>
      </c>
      <c r="O189" s="111" t="s">
        <v>595</v>
      </c>
      <c r="P189" s="109" t="s">
        <v>596</v>
      </c>
      <c r="Q189" s="109" t="s">
        <v>597</v>
      </c>
      <c r="R189" s="108">
        <v>4</v>
      </c>
      <c r="S189" s="111" t="s">
        <v>123</v>
      </c>
      <c r="T189" s="108">
        <v>1060202</v>
      </c>
      <c r="U189" s="108">
        <v>2330</v>
      </c>
      <c r="V189" s="108">
        <v>1826</v>
      </c>
      <c r="W189" s="108">
        <v>100</v>
      </c>
      <c r="X189" s="113">
        <v>2022</v>
      </c>
      <c r="Y189" s="113">
        <v>678</v>
      </c>
      <c r="Z189" s="113">
        <v>0</v>
      </c>
      <c r="AA189" s="114" t="s">
        <v>601</v>
      </c>
      <c r="AB189" s="108">
        <v>3448</v>
      </c>
      <c r="AC189" s="109" t="s">
        <v>601</v>
      </c>
      <c r="AD189" s="211" t="s">
        <v>654</v>
      </c>
      <c r="AE189" s="211" t="s">
        <v>601</v>
      </c>
      <c r="AF189" s="212">
        <f t="shared" si="9"/>
        <v>-53</v>
      </c>
      <c r="AG189" s="213">
        <f t="shared" si="10"/>
        <v>129.02999999999997</v>
      </c>
      <c r="AH189" s="214">
        <f t="shared" si="11"/>
        <v>-6838.589999999998</v>
      </c>
      <c r="AI189" s="215" t="s">
        <v>127</v>
      </c>
    </row>
    <row r="190" spans="1:35" ht="48">
      <c r="A190" s="108">
        <v>2022</v>
      </c>
      <c r="B190" s="108">
        <v>911</v>
      </c>
      <c r="C190" s="109" t="s">
        <v>601</v>
      </c>
      <c r="D190" s="208" t="s">
        <v>651</v>
      </c>
      <c r="E190" s="109" t="s">
        <v>571</v>
      </c>
      <c r="F190" s="216" t="s">
        <v>652</v>
      </c>
      <c r="G190" s="112">
        <v>298.26</v>
      </c>
      <c r="H190" s="112">
        <v>53.78</v>
      </c>
      <c r="I190" s="107" t="s">
        <v>118</v>
      </c>
      <c r="J190" s="112">
        <f t="shared" si="8"/>
        <v>244.48</v>
      </c>
      <c r="K190" s="210" t="s">
        <v>653</v>
      </c>
      <c r="L190" s="108">
        <v>2022</v>
      </c>
      <c r="M190" s="108">
        <v>11300</v>
      </c>
      <c r="N190" s="109" t="s">
        <v>631</v>
      </c>
      <c r="O190" s="111" t="s">
        <v>595</v>
      </c>
      <c r="P190" s="109" t="s">
        <v>596</v>
      </c>
      <c r="Q190" s="109" t="s">
        <v>597</v>
      </c>
      <c r="R190" s="108">
        <v>4</v>
      </c>
      <c r="S190" s="111" t="s">
        <v>123</v>
      </c>
      <c r="T190" s="108">
        <v>1080102</v>
      </c>
      <c r="U190" s="108">
        <v>2770</v>
      </c>
      <c r="V190" s="108">
        <v>1928</v>
      </c>
      <c r="W190" s="108">
        <v>99</v>
      </c>
      <c r="X190" s="113">
        <v>2022</v>
      </c>
      <c r="Y190" s="113">
        <v>679</v>
      </c>
      <c r="Z190" s="113">
        <v>0</v>
      </c>
      <c r="AA190" s="114" t="s">
        <v>601</v>
      </c>
      <c r="AB190" s="108">
        <v>3449</v>
      </c>
      <c r="AC190" s="109" t="s">
        <v>601</v>
      </c>
      <c r="AD190" s="211" t="s">
        <v>654</v>
      </c>
      <c r="AE190" s="211" t="s">
        <v>601</v>
      </c>
      <c r="AF190" s="212">
        <f t="shared" si="9"/>
        <v>-53</v>
      </c>
      <c r="AG190" s="213">
        <f t="shared" si="10"/>
        <v>244.48</v>
      </c>
      <c r="AH190" s="214">
        <f t="shared" si="11"/>
        <v>-12957.439999999999</v>
      </c>
      <c r="AI190" s="215" t="s">
        <v>127</v>
      </c>
    </row>
    <row r="191" spans="1:35" ht="48">
      <c r="A191" s="108">
        <v>2022</v>
      </c>
      <c r="B191" s="108">
        <v>911</v>
      </c>
      <c r="C191" s="109" t="s">
        <v>601</v>
      </c>
      <c r="D191" s="208" t="s">
        <v>651</v>
      </c>
      <c r="E191" s="109" t="s">
        <v>571</v>
      </c>
      <c r="F191" s="216" t="s">
        <v>652</v>
      </c>
      <c r="G191" s="112">
        <v>215.4</v>
      </c>
      <c r="H191" s="112">
        <v>38.84</v>
      </c>
      <c r="I191" s="107" t="s">
        <v>118</v>
      </c>
      <c r="J191" s="112">
        <f t="shared" si="8"/>
        <v>176.56</v>
      </c>
      <c r="K191" s="210" t="s">
        <v>653</v>
      </c>
      <c r="L191" s="108">
        <v>2022</v>
      </c>
      <c r="M191" s="108">
        <v>11300</v>
      </c>
      <c r="N191" s="109" t="s">
        <v>631</v>
      </c>
      <c r="O191" s="111" t="s">
        <v>595</v>
      </c>
      <c r="P191" s="109" t="s">
        <v>596</v>
      </c>
      <c r="Q191" s="109" t="s">
        <v>597</v>
      </c>
      <c r="R191" s="108">
        <v>4</v>
      </c>
      <c r="S191" s="111" t="s">
        <v>123</v>
      </c>
      <c r="T191" s="108">
        <v>1080202</v>
      </c>
      <c r="U191" s="108">
        <v>2880</v>
      </c>
      <c r="V191" s="108">
        <v>1937</v>
      </c>
      <c r="W191" s="108">
        <v>99</v>
      </c>
      <c r="X191" s="113">
        <v>2022</v>
      </c>
      <c r="Y191" s="113">
        <v>680</v>
      </c>
      <c r="Z191" s="113">
        <v>0</v>
      </c>
      <c r="AA191" s="114" t="s">
        <v>601</v>
      </c>
      <c r="AB191" s="108">
        <v>3450</v>
      </c>
      <c r="AC191" s="109" t="s">
        <v>601</v>
      </c>
      <c r="AD191" s="211" t="s">
        <v>654</v>
      </c>
      <c r="AE191" s="211" t="s">
        <v>601</v>
      </c>
      <c r="AF191" s="212">
        <f t="shared" si="9"/>
        <v>-53</v>
      </c>
      <c r="AG191" s="213">
        <f t="shared" si="10"/>
        <v>176.56</v>
      </c>
      <c r="AH191" s="214">
        <f t="shared" si="11"/>
        <v>-9357.68</v>
      </c>
      <c r="AI191" s="215" t="s">
        <v>127</v>
      </c>
    </row>
    <row r="192" spans="1:35" ht="48">
      <c r="A192" s="108">
        <v>2022</v>
      </c>
      <c r="B192" s="108">
        <v>912</v>
      </c>
      <c r="C192" s="109" t="s">
        <v>601</v>
      </c>
      <c r="D192" s="208" t="s">
        <v>655</v>
      </c>
      <c r="E192" s="109" t="s">
        <v>571</v>
      </c>
      <c r="F192" s="216" t="s">
        <v>652</v>
      </c>
      <c r="G192" s="112">
        <v>207.42</v>
      </c>
      <c r="H192" s="112">
        <v>37.4</v>
      </c>
      <c r="I192" s="107" t="s">
        <v>118</v>
      </c>
      <c r="J192" s="112">
        <f t="shared" si="8"/>
        <v>170.01999999999998</v>
      </c>
      <c r="K192" s="210" t="s">
        <v>653</v>
      </c>
      <c r="L192" s="108">
        <v>2022</v>
      </c>
      <c r="M192" s="108">
        <v>11292</v>
      </c>
      <c r="N192" s="109" t="s">
        <v>631</v>
      </c>
      <c r="O192" s="111" t="s">
        <v>595</v>
      </c>
      <c r="P192" s="109" t="s">
        <v>596</v>
      </c>
      <c r="Q192" s="109" t="s">
        <v>597</v>
      </c>
      <c r="R192" s="108">
        <v>4</v>
      </c>
      <c r="S192" s="111" t="s">
        <v>123</v>
      </c>
      <c r="T192" s="108">
        <v>1090602</v>
      </c>
      <c r="U192" s="108">
        <v>3650</v>
      </c>
      <c r="V192" s="108">
        <v>1803</v>
      </c>
      <c r="W192" s="108">
        <v>99</v>
      </c>
      <c r="X192" s="113">
        <v>2022</v>
      </c>
      <c r="Y192" s="113">
        <v>677</v>
      </c>
      <c r="Z192" s="113">
        <v>0</v>
      </c>
      <c r="AA192" s="114" t="s">
        <v>601</v>
      </c>
      <c r="AB192" s="108">
        <v>3443</v>
      </c>
      <c r="AC192" s="109" t="s">
        <v>601</v>
      </c>
      <c r="AD192" s="211" t="s">
        <v>636</v>
      </c>
      <c r="AE192" s="211" t="s">
        <v>601</v>
      </c>
      <c r="AF192" s="212">
        <f t="shared" si="9"/>
        <v>-54</v>
      </c>
      <c r="AG192" s="213">
        <f t="shared" si="10"/>
        <v>170.01999999999998</v>
      </c>
      <c r="AH192" s="214">
        <f t="shared" si="11"/>
        <v>-9181.079999999998</v>
      </c>
      <c r="AI192" s="215" t="s">
        <v>127</v>
      </c>
    </row>
    <row r="193" spans="1:35" ht="48">
      <c r="A193" s="108">
        <v>2022</v>
      </c>
      <c r="B193" s="108">
        <v>912</v>
      </c>
      <c r="C193" s="109" t="s">
        <v>601</v>
      </c>
      <c r="D193" s="208" t="s">
        <v>655</v>
      </c>
      <c r="E193" s="109" t="s">
        <v>571</v>
      </c>
      <c r="F193" s="216" t="s">
        <v>652</v>
      </c>
      <c r="G193" s="112">
        <v>207.42</v>
      </c>
      <c r="H193" s="112">
        <v>37.4</v>
      </c>
      <c r="I193" s="107" t="s">
        <v>118</v>
      </c>
      <c r="J193" s="112">
        <f t="shared" si="8"/>
        <v>170.01999999999998</v>
      </c>
      <c r="K193" s="210" t="s">
        <v>653</v>
      </c>
      <c r="L193" s="108">
        <v>2022</v>
      </c>
      <c r="M193" s="108">
        <v>11292</v>
      </c>
      <c r="N193" s="109" t="s">
        <v>631</v>
      </c>
      <c r="O193" s="111" t="s">
        <v>595</v>
      </c>
      <c r="P193" s="109" t="s">
        <v>596</v>
      </c>
      <c r="Q193" s="109" t="s">
        <v>597</v>
      </c>
      <c r="R193" s="108">
        <v>4</v>
      </c>
      <c r="S193" s="111" t="s">
        <v>123</v>
      </c>
      <c r="T193" s="108">
        <v>1060202</v>
      </c>
      <c r="U193" s="108">
        <v>2330</v>
      </c>
      <c r="V193" s="108">
        <v>1826</v>
      </c>
      <c r="W193" s="108">
        <v>100</v>
      </c>
      <c r="X193" s="113">
        <v>2022</v>
      </c>
      <c r="Y193" s="113">
        <v>678</v>
      </c>
      <c r="Z193" s="113">
        <v>0</v>
      </c>
      <c r="AA193" s="114" t="s">
        <v>601</v>
      </c>
      <c r="AB193" s="108">
        <v>3444</v>
      </c>
      <c r="AC193" s="109" t="s">
        <v>601</v>
      </c>
      <c r="AD193" s="211" t="s">
        <v>636</v>
      </c>
      <c r="AE193" s="211" t="s">
        <v>601</v>
      </c>
      <c r="AF193" s="212">
        <f t="shared" si="9"/>
        <v>-54</v>
      </c>
      <c r="AG193" s="213">
        <f t="shared" si="10"/>
        <v>170.01999999999998</v>
      </c>
      <c r="AH193" s="214">
        <f t="shared" si="11"/>
        <v>-9181.079999999998</v>
      </c>
      <c r="AI193" s="215" t="s">
        <v>127</v>
      </c>
    </row>
    <row r="194" spans="1:35" ht="48">
      <c r="A194" s="108">
        <v>2022</v>
      </c>
      <c r="B194" s="108">
        <v>912</v>
      </c>
      <c r="C194" s="109" t="s">
        <v>601</v>
      </c>
      <c r="D194" s="208" t="s">
        <v>655</v>
      </c>
      <c r="E194" s="109" t="s">
        <v>571</v>
      </c>
      <c r="F194" s="216" t="s">
        <v>652</v>
      </c>
      <c r="G194" s="112">
        <v>393.01</v>
      </c>
      <c r="H194" s="112">
        <v>70.87</v>
      </c>
      <c r="I194" s="107" t="s">
        <v>118</v>
      </c>
      <c r="J194" s="112">
        <f t="shared" si="8"/>
        <v>322.14</v>
      </c>
      <c r="K194" s="210" t="s">
        <v>653</v>
      </c>
      <c r="L194" s="108">
        <v>2022</v>
      </c>
      <c r="M194" s="108">
        <v>11292</v>
      </c>
      <c r="N194" s="109" t="s">
        <v>631</v>
      </c>
      <c r="O194" s="111" t="s">
        <v>595</v>
      </c>
      <c r="P194" s="109" t="s">
        <v>596</v>
      </c>
      <c r="Q194" s="109" t="s">
        <v>597</v>
      </c>
      <c r="R194" s="108">
        <v>4</v>
      </c>
      <c r="S194" s="111" t="s">
        <v>123</v>
      </c>
      <c r="T194" s="108">
        <v>1080102</v>
      </c>
      <c r="U194" s="108">
        <v>2770</v>
      </c>
      <c r="V194" s="108">
        <v>1928</v>
      </c>
      <c r="W194" s="108">
        <v>99</v>
      </c>
      <c r="X194" s="113">
        <v>2022</v>
      </c>
      <c r="Y194" s="113">
        <v>679</v>
      </c>
      <c r="Z194" s="113">
        <v>0</v>
      </c>
      <c r="AA194" s="114" t="s">
        <v>601</v>
      </c>
      <c r="AB194" s="108">
        <v>3445</v>
      </c>
      <c r="AC194" s="109" t="s">
        <v>601</v>
      </c>
      <c r="AD194" s="211" t="s">
        <v>636</v>
      </c>
      <c r="AE194" s="211" t="s">
        <v>601</v>
      </c>
      <c r="AF194" s="212">
        <f t="shared" si="9"/>
        <v>-54</v>
      </c>
      <c r="AG194" s="213">
        <f t="shared" si="10"/>
        <v>322.14</v>
      </c>
      <c r="AH194" s="214">
        <f t="shared" si="11"/>
        <v>-17395.559999999998</v>
      </c>
      <c r="AI194" s="215" t="s">
        <v>127</v>
      </c>
    </row>
    <row r="195" spans="1:35" ht="48">
      <c r="A195" s="108">
        <v>2022</v>
      </c>
      <c r="B195" s="108">
        <v>912</v>
      </c>
      <c r="C195" s="109" t="s">
        <v>601</v>
      </c>
      <c r="D195" s="208" t="s">
        <v>655</v>
      </c>
      <c r="E195" s="109" t="s">
        <v>571</v>
      </c>
      <c r="F195" s="216" t="s">
        <v>652</v>
      </c>
      <c r="G195" s="112">
        <v>283.85</v>
      </c>
      <c r="H195" s="112">
        <v>51.19</v>
      </c>
      <c r="I195" s="107" t="s">
        <v>118</v>
      </c>
      <c r="J195" s="112">
        <f t="shared" si="8"/>
        <v>232.66000000000003</v>
      </c>
      <c r="K195" s="210" t="s">
        <v>653</v>
      </c>
      <c r="L195" s="108">
        <v>2022</v>
      </c>
      <c r="M195" s="108">
        <v>11292</v>
      </c>
      <c r="N195" s="109" t="s">
        <v>631</v>
      </c>
      <c r="O195" s="111" t="s">
        <v>595</v>
      </c>
      <c r="P195" s="109" t="s">
        <v>596</v>
      </c>
      <c r="Q195" s="109" t="s">
        <v>597</v>
      </c>
      <c r="R195" s="108">
        <v>4</v>
      </c>
      <c r="S195" s="111" t="s">
        <v>123</v>
      </c>
      <c r="T195" s="108">
        <v>1080202</v>
      </c>
      <c r="U195" s="108">
        <v>2880</v>
      </c>
      <c r="V195" s="108">
        <v>1937</v>
      </c>
      <c r="W195" s="108">
        <v>99</v>
      </c>
      <c r="X195" s="113">
        <v>2022</v>
      </c>
      <c r="Y195" s="113">
        <v>680</v>
      </c>
      <c r="Z195" s="113">
        <v>0</v>
      </c>
      <c r="AA195" s="114" t="s">
        <v>601</v>
      </c>
      <c r="AB195" s="108">
        <v>3446</v>
      </c>
      <c r="AC195" s="109" t="s">
        <v>601</v>
      </c>
      <c r="AD195" s="211" t="s">
        <v>636</v>
      </c>
      <c r="AE195" s="211" t="s">
        <v>601</v>
      </c>
      <c r="AF195" s="212">
        <f t="shared" si="9"/>
        <v>-54</v>
      </c>
      <c r="AG195" s="213">
        <f t="shared" si="10"/>
        <v>232.66000000000003</v>
      </c>
      <c r="AH195" s="214">
        <f t="shared" si="11"/>
        <v>-12563.640000000001</v>
      </c>
      <c r="AI195" s="215" t="s">
        <v>127</v>
      </c>
    </row>
    <row r="196" spans="1:35" ht="60">
      <c r="A196" s="108">
        <v>2022</v>
      </c>
      <c r="B196" s="108">
        <v>913</v>
      </c>
      <c r="C196" s="109" t="s">
        <v>164</v>
      </c>
      <c r="D196" s="208" t="s">
        <v>656</v>
      </c>
      <c r="E196" s="109" t="s">
        <v>657</v>
      </c>
      <c r="F196" s="216" t="s">
        <v>658</v>
      </c>
      <c r="G196" s="112">
        <v>1820.84</v>
      </c>
      <c r="H196" s="112">
        <v>165.53</v>
      </c>
      <c r="I196" s="107" t="s">
        <v>118</v>
      </c>
      <c r="J196" s="112">
        <f t="shared" si="8"/>
        <v>1655.31</v>
      </c>
      <c r="K196" s="210" t="s">
        <v>415</v>
      </c>
      <c r="L196" s="108">
        <v>2022</v>
      </c>
      <c r="M196" s="108">
        <v>11002</v>
      </c>
      <c r="N196" s="109" t="s">
        <v>521</v>
      </c>
      <c r="O196" s="111" t="s">
        <v>266</v>
      </c>
      <c r="P196" s="109" t="s">
        <v>267</v>
      </c>
      <c r="Q196" s="109" t="s">
        <v>267</v>
      </c>
      <c r="R196" s="108">
        <v>4</v>
      </c>
      <c r="S196" s="111" t="s">
        <v>123</v>
      </c>
      <c r="T196" s="108">
        <v>1090503</v>
      </c>
      <c r="U196" s="108">
        <v>3550</v>
      </c>
      <c r="V196" s="108">
        <v>1737</v>
      </c>
      <c r="W196" s="108">
        <v>99</v>
      </c>
      <c r="X196" s="113">
        <v>2022</v>
      </c>
      <c r="Y196" s="113">
        <v>505</v>
      </c>
      <c r="Z196" s="113">
        <v>0</v>
      </c>
      <c r="AA196" s="114" t="s">
        <v>601</v>
      </c>
      <c r="AB196" s="108">
        <v>3460</v>
      </c>
      <c r="AC196" s="109" t="s">
        <v>164</v>
      </c>
      <c r="AD196" s="211" t="s">
        <v>551</v>
      </c>
      <c r="AE196" s="211" t="s">
        <v>164</v>
      </c>
      <c r="AF196" s="212">
        <f t="shared" si="9"/>
        <v>-45</v>
      </c>
      <c r="AG196" s="213">
        <f t="shared" si="10"/>
        <v>1655.31</v>
      </c>
      <c r="AH196" s="214">
        <f t="shared" si="11"/>
        <v>-74488.95</v>
      </c>
      <c r="AI196" s="215" t="s">
        <v>127</v>
      </c>
    </row>
    <row r="197" spans="1:35" ht="96">
      <c r="A197" s="108">
        <v>2022</v>
      </c>
      <c r="B197" s="108">
        <v>914</v>
      </c>
      <c r="C197" s="109" t="s">
        <v>164</v>
      </c>
      <c r="D197" s="208" t="s">
        <v>659</v>
      </c>
      <c r="E197" s="109" t="s">
        <v>657</v>
      </c>
      <c r="F197" s="216" t="s">
        <v>660</v>
      </c>
      <c r="G197" s="112">
        <v>2154.02</v>
      </c>
      <c r="H197" s="112">
        <v>388.43</v>
      </c>
      <c r="I197" s="107" t="s">
        <v>118</v>
      </c>
      <c r="J197" s="112">
        <f t="shared" si="8"/>
        <v>1765.59</v>
      </c>
      <c r="K197" s="210" t="s">
        <v>419</v>
      </c>
      <c r="L197" s="108">
        <v>2022</v>
      </c>
      <c r="M197" s="108">
        <v>11117</v>
      </c>
      <c r="N197" s="109" t="s">
        <v>528</v>
      </c>
      <c r="O197" s="111" t="s">
        <v>266</v>
      </c>
      <c r="P197" s="109" t="s">
        <v>267</v>
      </c>
      <c r="Q197" s="109" t="s">
        <v>267</v>
      </c>
      <c r="R197" s="108">
        <v>4</v>
      </c>
      <c r="S197" s="111" t="s">
        <v>123</v>
      </c>
      <c r="T197" s="108">
        <v>1090603</v>
      </c>
      <c r="U197" s="108">
        <v>3660</v>
      </c>
      <c r="V197" s="108">
        <v>1806</v>
      </c>
      <c r="W197" s="108">
        <v>99</v>
      </c>
      <c r="X197" s="113">
        <v>2022</v>
      </c>
      <c r="Y197" s="113">
        <v>504</v>
      </c>
      <c r="Z197" s="113">
        <v>0</v>
      </c>
      <c r="AA197" s="114" t="s">
        <v>601</v>
      </c>
      <c r="AB197" s="108">
        <v>3451</v>
      </c>
      <c r="AC197" s="109" t="s">
        <v>164</v>
      </c>
      <c r="AD197" s="211" t="s">
        <v>570</v>
      </c>
      <c r="AE197" s="211" t="s">
        <v>164</v>
      </c>
      <c r="AF197" s="212">
        <f t="shared" si="9"/>
        <v>-46</v>
      </c>
      <c r="AG197" s="213">
        <f t="shared" si="10"/>
        <v>1765.59</v>
      </c>
      <c r="AH197" s="214">
        <f t="shared" si="11"/>
        <v>-81217.14</v>
      </c>
      <c r="AI197" s="215" t="s">
        <v>127</v>
      </c>
    </row>
    <row r="198" spans="1:35" ht="48">
      <c r="A198" s="108">
        <v>2022</v>
      </c>
      <c r="B198" s="108">
        <v>915</v>
      </c>
      <c r="C198" s="109" t="s">
        <v>164</v>
      </c>
      <c r="D198" s="208" t="s">
        <v>661</v>
      </c>
      <c r="E198" s="109" t="s">
        <v>657</v>
      </c>
      <c r="F198" s="216" t="s">
        <v>662</v>
      </c>
      <c r="G198" s="112">
        <v>4614.74</v>
      </c>
      <c r="H198" s="112">
        <v>832.17</v>
      </c>
      <c r="I198" s="107" t="s">
        <v>118</v>
      </c>
      <c r="J198" s="112">
        <f t="shared" si="8"/>
        <v>3782.5699999999997</v>
      </c>
      <c r="K198" s="210" t="s">
        <v>436</v>
      </c>
      <c r="L198" s="108">
        <v>2022</v>
      </c>
      <c r="M198" s="108">
        <v>11113</v>
      </c>
      <c r="N198" s="109" t="s">
        <v>528</v>
      </c>
      <c r="O198" s="111" t="s">
        <v>266</v>
      </c>
      <c r="P198" s="109" t="s">
        <v>267</v>
      </c>
      <c r="Q198" s="109" t="s">
        <v>267</v>
      </c>
      <c r="R198" s="108">
        <v>4</v>
      </c>
      <c r="S198" s="111" t="s">
        <v>123</v>
      </c>
      <c r="T198" s="108">
        <v>1060203</v>
      </c>
      <c r="U198" s="108">
        <v>2340</v>
      </c>
      <c r="V198" s="108">
        <v>1827</v>
      </c>
      <c r="W198" s="108">
        <v>99</v>
      </c>
      <c r="X198" s="113">
        <v>2022</v>
      </c>
      <c r="Y198" s="113">
        <v>501</v>
      </c>
      <c r="Z198" s="113">
        <v>0</v>
      </c>
      <c r="AA198" s="114" t="s">
        <v>601</v>
      </c>
      <c r="AB198" s="108">
        <v>3452</v>
      </c>
      <c r="AC198" s="109" t="s">
        <v>164</v>
      </c>
      <c r="AD198" s="211" t="s">
        <v>570</v>
      </c>
      <c r="AE198" s="211" t="s">
        <v>164</v>
      </c>
      <c r="AF198" s="212">
        <f t="shared" si="9"/>
        <v>-46</v>
      </c>
      <c r="AG198" s="213">
        <f t="shared" si="10"/>
        <v>3782.5699999999997</v>
      </c>
      <c r="AH198" s="214">
        <f t="shared" si="11"/>
        <v>-173998.21999999997</v>
      </c>
      <c r="AI198" s="215" t="s">
        <v>127</v>
      </c>
    </row>
    <row r="199" spans="1:35" ht="60">
      <c r="A199" s="108">
        <v>2022</v>
      </c>
      <c r="B199" s="108">
        <v>916</v>
      </c>
      <c r="C199" s="109" t="s">
        <v>164</v>
      </c>
      <c r="D199" s="208" t="s">
        <v>663</v>
      </c>
      <c r="E199" s="109" t="s">
        <v>432</v>
      </c>
      <c r="F199" s="216" t="s">
        <v>664</v>
      </c>
      <c r="G199" s="112">
        <v>1820.84</v>
      </c>
      <c r="H199" s="112">
        <v>165.53</v>
      </c>
      <c r="I199" s="107" t="s">
        <v>118</v>
      </c>
      <c r="J199" s="112">
        <f t="shared" si="8"/>
        <v>1655.31</v>
      </c>
      <c r="K199" s="210" t="s">
        <v>415</v>
      </c>
      <c r="L199" s="108">
        <v>2022</v>
      </c>
      <c r="M199" s="108">
        <v>11005</v>
      </c>
      <c r="N199" s="109" t="s">
        <v>521</v>
      </c>
      <c r="O199" s="111" t="s">
        <v>266</v>
      </c>
      <c r="P199" s="109" t="s">
        <v>267</v>
      </c>
      <c r="Q199" s="109" t="s">
        <v>267</v>
      </c>
      <c r="R199" s="108">
        <v>4</v>
      </c>
      <c r="S199" s="111" t="s">
        <v>123</v>
      </c>
      <c r="T199" s="108">
        <v>1090503</v>
      </c>
      <c r="U199" s="108">
        <v>3550</v>
      </c>
      <c r="V199" s="108">
        <v>1737</v>
      </c>
      <c r="W199" s="108">
        <v>99</v>
      </c>
      <c r="X199" s="113">
        <v>2022</v>
      </c>
      <c r="Y199" s="113">
        <v>505</v>
      </c>
      <c r="Z199" s="113">
        <v>0</v>
      </c>
      <c r="AA199" s="114" t="s">
        <v>601</v>
      </c>
      <c r="AB199" s="108">
        <v>3479</v>
      </c>
      <c r="AC199" s="109" t="s">
        <v>665</v>
      </c>
      <c r="AD199" s="211" t="s">
        <v>551</v>
      </c>
      <c r="AE199" s="211" t="s">
        <v>665</v>
      </c>
      <c r="AF199" s="212">
        <f t="shared" si="9"/>
        <v>-42</v>
      </c>
      <c r="AG199" s="213">
        <f t="shared" si="10"/>
        <v>1655.31</v>
      </c>
      <c r="AH199" s="214">
        <f t="shared" si="11"/>
        <v>-69523.02</v>
      </c>
      <c r="AI199" s="215" t="s">
        <v>127</v>
      </c>
    </row>
    <row r="200" spans="1:35" ht="84">
      <c r="A200" s="108">
        <v>2022</v>
      </c>
      <c r="B200" s="108">
        <v>917</v>
      </c>
      <c r="C200" s="109" t="s">
        <v>164</v>
      </c>
      <c r="D200" s="208" t="s">
        <v>666</v>
      </c>
      <c r="E200" s="109" t="s">
        <v>432</v>
      </c>
      <c r="F200" s="216" t="s">
        <v>667</v>
      </c>
      <c r="G200" s="112">
        <v>2154.02</v>
      </c>
      <c r="H200" s="112">
        <v>388.43</v>
      </c>
      <c r="I200" s="107" t="s">
        <v>118</v>
      </c>
      <c r="J200" s="112">
        <f aca="true" t="shared" si="12" ref="J200:J263">IF(I200="SI",G200-H200,G200)</f>
        <v>1765.59</v>
      </c>
      <c r="K200" s="210" t="s">
        <v>419</v>
      </c>
      <c r="L200" s="108">
        <v>2022</v>
      </c>
      <c r="M200" s="108">
        <v>11118</v>
      </c>
      <c r="N200" s="109" t="s">
        <v>528</v>
      </c>
      <c r="O200" s="111" t="s">
        <v>266</v>
      </c>
      <c r="P200" s="109" t="s">
        <v>267</v>
      </c>
      <c r="Q200" s="109" t="s">
        <v>267</v>
      </c>
      <c r="R200" s="108">
        <v>4</v>
      </c>
      <c r="S200" s="111" t="s">
        <v>123</v>
      </c>
      <c r="T200" s="108">
        <v>1090603</v>
      </c>
      <c r="U200" s="108">
        <v>3660</v>
      </c>
      <c r="V200" s="108">
        <v>1806</v>
      </c>
      <c r="W200" s="108">
        <v>99</v>
      </c>
      <c r="X200" s="113">
        <v>2022</v>
      </c>
      <c r="Y200" s="113">
        <v>504</v>
      </c>
      <c r="Z200" s="113">
        <v>0</v>
      </c>
      <c r="AA200" s="114" t="s">
        <v>601</v>
      </c>
      <c r="AB200" s="108">
        <v>3469</v>
      </c>
      <c r="AC200" s="109" t="s">
        <v>164</v>
      </c>
      <c r="AD200" s="211" t="s">
        <v>570</v>
      </c>
      <c r="AE200" s="211" t="s">
        <v>164</v>
      </c>
      <c r="AF200" s="212">
        <f aca="true" t="shared" si="13" ref="AF200:AF263">AE200-AD200</f>
        <v>-46</v>
      </c>
      <c r="AG200" s="213">
        <f aca="true" t="shared" si="14" ref="AG200:AG263">IF(AI200="SI",0,J200)</f>
        <v>1765.59</v>
      </c>
      <c r="AH200" s="214">
        <f aca="true" t="shared" si="15" ref="AH200:AH263">AG200*AF200</f>
        <v>-81217.14</v>
      </c>
      <c r="AI200" s="215" t="s">
        <v>127</v>
      </c>
    </row>
    <row r="201" spans="1:35" ht="120">
      <c r="A201" s="108">
        <v>2022</v>
      </c>
      <c r="B201" s="108">
        <v>918</v>
      </c>
      <c r="C201" s="109" t="s">
        <v>164</v>
      </c>
      <c r="D201" s="208" t="s">
        <v>668</v>
      </c>
      <c r="E201" s="109" t="s">
        <v>432</v>
      </c>
      <c r="F201" s="216" t="s">
        <v>669</v>
      </c>
      <c r="G201" s="112">
        <v>4614.74</v>
      </c>
      <c r="H201" s="112">
        <v>832.17</v>
      </c>
      <c r="I201" s="107" t="s">
        <v>118</v>
      </c>
      <c r="J201" s="112">
        <f t="shared" si="12"/>
        <v>3782.5699999999997</v>
      </c>
      <c r="K201" s="210" t="s">
        <v>436</v>
      </c>
      <c r="L201" s="108">
        <v>2022</v>
      </c>
      <c r="M201" s="108">
        <v>11006</v>
      </c>
      <c r="N201" s="109" t="s">
        <v>521</v>
      </c>
      <c r="O201" s="111" t="s">
        <v>266</v>
      </c>
      <c r="P201" s="109" t="s">
        <v>267</v>
      </c>
      <c r="Q201" s="109" t="s">
        <v>267</v>
      </c>
      <c r="R201" s="108">
        <v>4</v>
      </c>
      <c r="S201" s="111" t="s">
        <v>123</v>
      </c>
      <c r="T201" s="108">
        <v>1080103</v>
      </c>
      <c r="U201" s="108">
        <v>2780</v>
      </c>
      <c r="V201" s="108">
        <v>1936</v>
      </c>
      <c r="W201" s="108">
        <v>99</v>
      </c>
      <c r="X201" s="113">
        <v>2022</v>
      </c>
      <c r="Y201" s="113">
        <v>502</v>
      </c>
      <c r="Z201" s="113">
        <v>0</v>
      </c>
      <c r="AA201" s="114" t="s">
        <v>601</v>
      </c>
      <c r="AB201" s="108">
        <v>3477</v>
      </c>
      <c r="AC201" s="109" t="s">
        <v>164</v>
      </c>
      <c r="AD201" s="211" t="s">
        <v>551</v>
      </c>
      <c r="AE201" s="211" t="s">
        <v>164</v>
      </c>
      <c r="AF201" s="212">
        <f t="shared" si="13"/>
        <v>-45</v>
      </c>
      <c r="AG201" s="213">
        <f t="shared" si="14"/>
        <v>3782.5699999999997</v>
      </c>
      <c r="AH201" s="214">
        <f t="shared" si="15"/>
        <v>-170215.65</v>
      </c>
      <c r="AI201" s="215" t="s">
        <v>127</v>
      </c>
    </row>
    <row r="202" spans="1:35" ht="15">
      <c r="A202" s="108">
        <v>2022</v>
      </c>
      <c r="B202" s="108">
        <v>919</v>
      </c>
      <c r="C202" s="109" t="s">
        <v>164</v>
      </c>
      <c r="D202" s="208" t="s">
        <v>670</v>
      </c>
      <c r="E202" s="109" t="s">
        <v>262</v>
      </c>
      <c r="F202" s="216" t="s">
        <v>671</v>
      </c>
      <c r="G202" s="112">
        <v>2.88</v>
      </c>
      <c r="H202" s="112">
        <v>0.52</v>
      </c>
      <c r="I202" s="107" t="s">
        <v>118</v>
      </c>
      <c r="J202" s="112">
        <f t="shared" si="12"/>
        <v>2.36</v>
      </c>
      <c r="K202" s="210" t="s">
        <v>672</v>
      </c>
      <c r="L202" s="108">
        <v>2022</v>
      </c>
      <c r="M202" s="108">
        <v>11417</v>
      </c>
      <c r="N202" s="109" t="s">
        <v>240</v>
      </c>
      <c r="O202" s="111" t="s">
        <v>583</v>
      </c>
      <c r="P202" s="109" t="s">
        <v>584</v>
      </c>
      <c r="Q202" s="109" t="s">
        <v>584</v>
      </c>
      <c r="R202" s="108">
        <v>4</v>
      </c>
      <c r="S202" s="111" t="s">
        <v>123</v>
      </c>
      <c r="T202" s="108">
        <v>1100502</v>
      </c>
      <c r="U202" s="108">
        <v>4200</v>
      </c>
      <c r="V202" s="108">
        <v>1656</v>
      </c>
      <c r="W202" s="108">
        <v>99</v>
      </c>
      <c r="X202" s="113">
        <v>2022</v>
      </c>
      <c r="Y202" s="113">
        <v>287</v>
      </c>
      <c r="Z202" s="113">
        <v>0</v>
      </c>
      <c r="AA202" s="114" t="s">
        <v>601</v>
      </c>
      <c r="AB202" s="108">
        <v>3608</v>
      </c>
      <c r="AC202" s="109" t="s">
        <v>291</v>
      </c>
      <c r="AD202" s="211" t="s">
        <v>640</v>
      </c>
      <c r="AE202" s="211" t="s">
        <v>291</v>
      </c>
      <c r="AF202" s="212">
        <f t="shared" si="13"/>
        <v>-45</v>
      </c>
      <c r="AG202" s="213">
        <f t="shared" si="14"/>
        <v>2.36</v>
      </c>
      <c r="AH202" s="214">
        <f t="shared" si="15"/>
        <v>-106.19999999999999</v>
      </c>
      <c r="AI202" s="215" t="s">
        <v>127</v>
      </c>
    </row>
    <row r="203" spans="1:35" ht="15">
      <c r="A203" s="108">
        <v>2022</v>
      </c>
      <c r="B203" s="108">
        <v>919</v>
      </c>
      <c r="C203" s="109" t="s">
        <v>164</v>
      </c>
      <c r="D203" s="208" t="s">
        <v>670</v>
      </c>
      <c r="E203" s="109" t="s">
        <v>262</v>
      </c>
      <c r="F203" s="216" t="s">
        <v>671</v>
      </c>
      <c r="G203" s="112">
        <v>4.16</v>
      </c>
      <c r="H203" s="112">
        <v>0.75</v>
      </c>
      <c r="I203" s="107" t="s">
        <v>118</v>
      </c>
      <c r="J203" s="112">
        <f t="shared" si="12"/>
        <v>3.41</v>
      </c>
      <c r="K203" s="210" t="s">
        <v>672</v>
      </c>
      <c r="L203" s="108">
        <v>2022</v>
      </c>
      <c r="M203" s="108">
        <v>11417</v>
      </c>
      <c r="N203" s="109" t="s">
        <v>240</v>
      </c>
      <c r="O203" s="111" t="s">
        <v>583</v>
      </c>
      <c r="P203" s="109" t="s">
        <v>584</v>
      </c>
      <c r="Q203" s="109" t="s">
        <v>584</v>
      </c>
      <c r="R203" s="108">
        <v>4</v>
      </c>
      <c r="S203" s="111" t="s">
        <v>123</v>
      </c>
      <c r="T203" s="108">
        <v>1090402</v>
      </c>
      <c r="U203" s="108">
        <v>3430</v>
      </c>
      <c r="V203" s="108">
        <v>1688</v>
      </c>
      <c r="W203" s="108">
        <v>99</v>
      </c>
      <c r="X203" s="113">
        <v>2022</v>
      </c>
      <c r="Y203" s="113">
        <v>288</v>
      </c>
      <c r="Z203" s="113">
        <v>0</v>
      </c>
      <c r="AA203" s="114" t="s">
        <v>601</v>
      </c>
      <c r="AB203" s="108">
        <v>3609</v>
      </c>
      <c r="AC203" s="109" t="s">
        <v>291</v>
      </c>
      <c r="AD203" s="211" t="s">
        <v>640</v>
      </c>
      <c r="AE203" s="211" t="s">
        <v>291</v>
      </c>
      <c r="AF203" s="212">
        <f t="shared" si="13"/>
        <v>-45</v>
      </c>
      <c r="AG203" s="213">
        <f t="shared" si="14"/>
        <v>3.41</v>
      </c>
      <c r="AH203" s="214">
        <f t="shared" si="15"/>
        <v>-153.45000000000002</v>
      </c>
      <c r="AI203" s="215" t="s">
        <v>127</v>
      </c>
    </row>
    <row r="204" spans="1:35" ht="15">
      <c r="A204" s="108">
        <v>2022</v>
      </c>
      <c r="B204" s="108">
        <v>919</v>
      </c>
      <c r="C204" s="109" t="s">
        <v>164</v>
      </c>
      <c r="D204" s="208" t="s">
        <v>670</v>
      </c>
      <c r="E204" s="109" t="s">
        <v>262</v>
      </c>
      <c r="F204" s="216" t="s">
        <v>671</v>
      </c>
      <c r="G204" s="112">
        <v>4.48</v>
      </c>
      <c r="H204" s="112">
        <v>0.81</v>
      </c>
      <c r="I204" s="107" t="s">
        <v>118</v>
      </c>
      <c r="J204" s="112">
        <f t="shared" si="12"/>
        <v>3.6700000000000004</v>
      </c>
      <c r="K204" s="210" t="s">
        <v>672</v>
      </c>
      <c r="L204" s="108">
        <v>2022</v>
      </c>
      <c r="M204" s="108">
        <v>11417</v>
      </c>
      <c r="N204" s="109" t="s">
        <v>240</v>
      </c>
      <c r="O204" s="111" t="s">
        <v>583</v>
      </c>
      <c r="P204" s="109" t="s">
        <v>584</v>
      </c>
      <c r="Q204" s="109" t="s">
        <v>584</v>
      </c>
      <c r="R204" s="108">
        <v>4</v>
      </c>
      <c r="S204" s="111" t="s">
        <v>123</v>
      </c>
      <c r="T204" s="108">
        <v>1090602</v>
      </c>
      <c r="U204" s="108">
        <v>3650</v>
      </c>
      <c r="V204" s="108">
        <v>1803</v>
      </c>
      <c r="W204" s="108">
        <v>100</v>
      </c>
      <c r="X204" s="113">
        <v>2022</v>
      </c>
      <c r="Y204" s="113">
        <v>289</v>
      </c>
      <c r="Z204" s="113">
        <v>0</v>
      </c>
      <c r="AA204" s="114" t="s">
        <v>601</v>
      </c>
      <c r="AB204" s="108">
        <v>3610</v>
      </c>
      <c r="AC204" s="109" t="s">
        <v>291</v>
      </c>
      <c r="AD204" s="211" t="s">
        <v>640</v>
      </c>
      <c r="AE204" s="211" t="s">
        <v>291</v>
      </c>
      <c r="AF204" s="212">
        <f t="shared" si="13"/>
        <v>-45</v>
      </c>
      <c r="AG204" s="213">
        <f t="shared" si="14"/>
        <v>3.6700000000000004</v>
      </c>
      <c r="AH204" s="214">
        <f t="shared" si="15"/>
        <v>-165.15</v>
      </c>
      <c r="AI204" s="215" t="s">
        <v>127</v>
      </c>
    </row>
    <row r="205" spans="1:35" ht="15">
      <c r="A205" s="108">
        <v>2022</v>
      </c>
      <c r="B205" s="108">
        <v>919</v>
      </c>
      <c r="C205" s="109" t="s">
        <v>164</v>
      </c>
      <c r="D205" s="208" t="s">
        <v>670</v>
      </c>
      <c r="E205" s="109" t="s">
        <v>262</v>
      </c>
      <c r="F205" s="216" t="s">
        <v>671</v>
      </c>
      <c r="G205" s="112">
        <v>2.24</v>
      </c>
      <c r="H205" s="112">
        <v>0.4</v>
      </c>
      <c r="I205" s="107" t="s">
        <v>118</v>
      </c>
      <c r="J205" s="112">
        <f t="shared" si="12"/>
        <v>1.8400000000000003</v>
      </c>
      <c r="K205" s="210" t="s">
        <v>672</v>
      </c>
      <c r="L205" s="108">
        <v>2022</v>
      </c>
      <c r="M205" s="108">
        <v>11417</v>
      </c>
      <c r="N205" s="109" t="s">
        <v>240</v>
      </c>
      <c r="O205" s="111" t="s">
        <v>583</v>
      </c>
      <c r="P205" s="109" t="s">
        <v>584</v>
      </c>
      <c r="Q205" s="109" t="s">
        <v>584</v>
      </c>
      <c r="R205" s="108">
        <v>4</v>
      </c>
      <c r="S205" s="111" t="s">
        <v>123</v>
      </c>
      <c r="T205" s="108">
        <v>1060202</v>
      </c>
      <c r="U205" s="108">
        <v>2330</v>
      </c>
      <c r="V205" s="108">
        <v>1826</v>
      </c>
      <c r="W205" s="108">
        <v>101</v>
      </c>
      <c r="X205" s="113">
        <v>2022</v>
      </c>
      <c r="Y205" s="113">
        <v>290</v>
      </c>
      <c r="Z205" s="113">
        <v>0</v>
      </c>
      <c r="AA205" s="114" t="s">
        <v>601</v>
      </c>
      <c r="AB205" s="108">
        <v>3612</v>
      </c>
      <c r="AC205" s="109" t="s">
        <v>291</v>
      </c>
      <c r="AD205" s="211" t="s">
        <v>640</v>
      </c>
      <c r="AE205" s="211" t="s">
        <v>291</v>
      </c>
      <c r="AF205" s="212">
        <f t="shared" si="13"/>
        <v>-45</v>
      </c>
      <c r="AG205" s="213">
        <f t="shared" si="14"/>
        <v>1.8400000000000003</v>
      </c>
      <c r="AH205" s="214">
        <f t="shared" si="15"/>
        <v>-82.80000000000001</v>
      </c>
      <c r="AI205" s="215" t="s">
        <v>127</v>
      </c>
    </row>
    <row r="206" spans="1:35" ht="15">
      <c r="A206" s="108">
        <v>2022</v>
      </c>
      <c r="B206" s="108">
        <v>919</v>
      </c>
      <c r="C206" s="109" t="s">
        <v>164</v>
      </c>
      <c r="D206" s="208" t="s">
        <v>670</v>
      </c>
      <c r="E206" s="109" t="s">
        <v>262</v>
      </c>
      <c r="F206" s="216" t="s">
        <v>671</v>
      </c>
      <c r="G206" s="112">
        <v>6.08</v>
      </c>
      <c r="H206" s="112">
        <v>1.1</v>
      </c>
      <c r="I206" s="107" t="s">
        <v>118</v>
      </c>
      <c r="J206" s="112">
        <f t="shared" si="12"/>
        <v>4.98</v>
      </c>
      <c r="K206" s="210" t="s">
        <v>672</v>
      </c>
      <c r="L206" s="108">
        <v>2022</v>
      </c>
      <c r="M206" s="108">
        <v>11417</v>
      </c>
      <c r="N206" s="109" t="s">
        <v>240</v>
      </c>
      <c r="O206" s="111" t="s">
        <v>583</v>
      </c>
      <c r="P206" s="109" t="s">
        <v>584</v>
      </c>
      <c r="Q206" s="109" t="s">
        <v>584</v>
      </c>
      <c r="R206" s="108">
        <v>4</v>
      </c>
      <c r="S206" s="111" t="s">
        <v>123</v>
      </c>
      <c r="T206" s="108">
        <v>1010502</v>
      </c>
      <c r="U206" s="108">
        <v>460</v>
      </c>
      <c r="V206" s="108">
        <v>1900</v>
      </c>
      <c r="W206" s="108">
        <v>100</v>
      </c>
      <c r="X206" s="113">
        <v>2022</v>
      </c>
      <c r="Y206" s="113">
        <v>291</v>
      </c>
      <c r="Z206" s="113">
        <v>0</v>
      </c>
      <c r="AA206" s="114" t="s">
        <v>601</v>
      </c>
      <c r="AB206" s="108">
        <v>3613</v>
      </c>
      <c r="AC206" s="109" t="s">
        <v>291</v>
      </c>
      <c r="AD206" s="211" t="s">
        <v>640</v>
      </c>
      <c r="AE206" s="211" t="s">
        <v>291</v>
      </c>
      <c r="AF206" s="212">
        <f t="shared" si="13"/>
        <v>-45</v>
      </c>
      <c r="AG206" s="213">
        <f t="shared" si="14"/>
        <v>4.98</v>
      </c>
      <c r="AH206" s="214">
        <f t="shared" si="15"/>
        <v>-224.10000000000002</v>
      </c>
      <c r="AI206" s="215" t="s">
        <v>127</v>
      </c>
    </row>
    <row r="207" spans="1:35" ht="15">
      <c r="A207" s="108">
        <v>2022</v>
      </c>
      <c r="B207" s="108">
        <v>919</v>
      </c>
      <c r="C207" s="109" t="s">
        <v>164</v>
      </c>
      <c r="D207" s="208" t="s">
        <v>670</v>
      </c>
      <c r="E207" s="109" t="s">
        <v>262</v>
      </c>
      <c r="F207" s="216" t="s">
        <v>671</v>
      </c>
      <c r="G207" s="112">
        <v>1.92</v>
      </c>
      <c r="H207" s="112">
        <v>0.35</v>
      </c>
      <c r="I207" s="107" t="s">
        <v>118</v>
      </c>
      <c r="J207" s="112">
        <f t="shared" si="12"/>
        <v>1.5699999999999998</v>
      </c>
      <c r="K207" s="210" t="s">
        <v>672</v>
      </c>
      <c r="L207" s="108">
        <v>2022</v>
      </c>
      <c r="M207" s="108">
        <v>11417</v>
      </c>
      <c r="N207" s="109" t="s">
        <v>240</v>
      </c>
      <c r="O207" s="111" t="s">
        <v>583</v>
      </c>
      <c r="P207" s="109" t="s">
        <v>584</v>
      </c>
      <c r="Q207" s="109" t="s">
        <v>584</v>
      </c>
      <c r="R207" s="108">
        <v>4</v>
      </c>
      <c r="S207" s="111" t="s">
        <v>123</v>
      </c>
      <c r="T207" s="108">
        <v>1080102</v>
      </c>
      <c r="U207" s="108">
        <v>2770</v>
      </c>
      <c r="V207" s="108">
        <v>1928</v>
      </c>
      <c r="W207" s="108">
        <v>101</v>
      </c>
      <c r="X207" s="113">
        <v>2022</v>
      </c>
      <c r="Y207" s="113">
        <v>292</v>
      </c>
      <c r="Z207" s="113">
        <v>0</v>
      </c>
      <c r="AA207" s="114" t="s">
        <v>601</v>
      </c>
      <c r="AB207" s="108">
        <v>3614</v>
      </c>
      <c r="AC207" s="109" t="s">
        <v>291</v>
      </c>
      <c r="AD207" s="211" t="s">
        <v>640</v>
      </c>
      <c r="AE207" s="211" t="s">
        <v>291</v>
      </c>
      <c r="AF207" s="212">
        <f t="shared" si="13"/>
        <v>-45</v>
      </c>
      <c r="AG207" s="213">
        <f t="shared" si="14"/>
        <v>1.5699999999999998</v>
      </c>
      <c r="AH207" s="214">
        <f t="shared" si="15"/>
        <v>-70.64999999999999</v>
      </c>
      <c r="AI207" s="215" t="s">
        <v>127</v>
      </c>
    </row>
    <row r="208" spans="1:35" ht="15">
      <c r="A208" s="108">
        <v>2022</v>
      </c>
      <c r="B208" s="108">
        <v>919</v>
      </c>
      <c r="C208" s="109" t="s">
        <v>164</v>
      </c>
      <c r="D208" s="208" t="s">
        <v>670</v>
      </c>
      <c r="E208" s="109" t="s">
        <v>262</v>
      </c>
      <c r="F208" s="216" t="s">
        <v>671</v>
      </c>
      <c r="G208" s="112">
        <v>10.24</v>
      </c>
      <c r="H208" s="112">
        <v>1.84</v>
      </c>
      <c r="I208" s="107" t="s">
        <v>118</v>
      </c>
      <c r="J208" s="112">
        <f t="shared" si="12"/>
        <v>8.4</v>
      </c>
      <c r="K208" s="210" t="s">
        <v>672</v>
      </c>
      <c r="L208" s="108">
        <v>2022</v>
      </c>
      <c r="M208" s="108">
        <v>11417</v>
      </c>
      <c r="N208" s="109" t="s">
        <v>240</v>
      </c>
      <c r="O208" s="111" t="s">
        <v>583</v>
      </c>
      <c r="P208" s="109" t="s">
        <v>584</v>
      </c>
      <c r="Q208" s="109" t="s">
        <v>584</v>
      </c>
      <c r="R208" s="108">
        <v>4</v>
      </c>
      <c r="S208" s="111" t="s">
        <v>123</v>
      </c>
      <c r="T208" s="108">
        <v>1080202</v>
      </c>
      <c r="U208" s="108">
        <v>2880</v>
      </c>
      <c r="V208" s="108">
        <v>1937</v>
      </c>
      <c r="W208" s="108">
        <v>100</v>
      </c>
      <c r="X208" s="113">
        <v>2022</v>
      </c>
      <c r="Y208" s="113">
        <v>293</v>
      </c>
      <c r="Z208" s="113">
        <v>0</v>
      </c>
      <c r="AA208" s="114" t="s">
        <v>601</v>
      </c>
      <c r="AB208" s="108">
        <v>3615</v>
      </c>
      <c r="AC208" s="109" t="s">
        <v>291</v>
      </c>
      <c r="AD208" s="211" t="s">
        <v>640</v>
      </c>
      <c r="AE208" s="211" t="s">
        <v>291</v>
      </c>
      <c r="AF208" s="212">
        <f t="shared" si="13"/>
        <v>-45</v>
      </c>
      <c r="AG208" s="213">
        <f t="shared" si="14"/>
        <v>8.4</v>
      </c>
      <c r="AH208" s="214">
        <f t="shared" si="15"/>
        <v>-378</v>
      </c>
      <c r="AI208" s="215" t="s">
        <v>127</v>
      </c>
    </row>
    <row r="209" spans="1:35" ht="15">
      <c r="A209" s="108">
        <v>2022</v>
      </c>
      <c r="B209" s="108">
        <v>920</v>
      </c>
      <c r="C209" s="109" t="s">
        <v>164</v>
      </c>
      <c r="D209" s="208" t="s">
        <v>673</v>
      </c>
      <c r="E209" s="109" t="s">
        <v>432</v>
      </c>
      <c r="F209" s="216" t="s">
        <v>671</v>
      </c>
      <c r="G209" s="112">
        <v>50.4</v>
      </c>
      <c r="H209" s="112">
        <v>9.09</v>
      </c>
      <c r="I209" s="107" t="s">
        <v>118</v>
      </c>
      <c r="J209" s="112">
        <f t="shared" si="12"/>
        <v>41.31</v>
      </c>
      <c r="K209" s="210" t="s">
        <v>582</v>
      </c>
      <c r="L209" s="108">
        <v>2022</v>
      </c>
      <c r="M209" s="108">
        <v>11290</v>
      </c>
      <c r="N209" s="109" t="s">
        <v>631</v>
      </c>
      <c r="O209" s="111" t="s">
        <v>583</v>
      </c>
      <c r="P209" s="109" t="s">
        <v>584</v>
      </c>
      <c r="Q209" s="109" t="s">
        <v>584</v>
      </c>
      <c r="R209" s="108">
        <v>4</v>
      </c>
      <c r="S209" s="111" t="s">
        <v>123</v>
      </c>
      <c r="T209" s="108">
        <v>1100502</v>
      </c>
      <c r="U209" s="108">
        <v>4200</v>
      </c>
      <c r="V209" s="108">
        <v>1656</v>
      </c>
      <c r="W209" s="108">
        <v>99</v>
      </c>
      <c r="X209" s="113">
        <v>2022</v>
      </c>
      <c r="Y209" s="113">
        <v>622</v>
      </c>
      <c r="Z209" s="113">
        <v>0</v>
      </c>
      <c r="AA209" s="114" t="s">
        <v>601</v>
      </c>
      <c r="AB209" s="108">
        <v>3490</v>
      </c>
      <c r="AC209" s="109" t="s">
        <v>665</v>
      </c>
      <c r="AD209" s="211" t="s">
        <v>636</v>
      </c>
      <c r="AE209" s="211" t="s">
        <v>665</v>
      </c>
      <c r="AF209" s="212">
        <f t="shared" si="13"/>
        <v>-50</v>
      </c>
      <c r="AG209" s="213">
        <f t="shared" si="14"/>
        <v>41.31</v>
      </c>
      <c r="AH209" s="214">
        <f t="shared" si="15"/>
        <v>-2065.5</v>
      </c>
      <c r="AI209" s="215" t="s">
        <v>127</v>
      </c>
    </row>
    <row r="210" spans="1:35" ht="15">
      <c r="A210" s="108">
        <v>2022</v>
      </c>
      <c r="B210" s="108">
        <v>920</v>
      </c>
      <c r="C210" s="109" t="s">
        <v>164</v>
      </c>
      <c r="D210" s="208" t="s">
        <v>673</v>
      </c>
      <c r="E210" s="109" t="s">
        <v>432</v>
      </c>
      <c r="F210" s="216" t="s">
        <v>671</v>
      </c>
      <c r="G210" s="112">
        <v>72.8</v>
      </c>
      <c r="H210" s="112">
        <v>13.13</v>
      </c>
      <c r="I210" s="107" t="s">
        <v>118</v>
      </c>
      <c r="J210" s="112">
        <f t="shared" si="12"/>
        <v>59.669999999999995</v>
      </c>
      <c r="K210" s="210" t="s">
        <v>582</v>
      </c>
      <c r="L210" s="108">
        <v>2022</v>
      </c>
      <c r="M210" s="108">
        <v>11290</v>
      </c>
      <c r="N210" s="109" t="s">
        <v>631</v>
      </c>
      <c r="O210" s="111" t="s">
        <v>583</v>
      </c>
      <c r="P210" s="109" t="s">
        <v>584</v>
      </c>
      <c r="Q210" s="109" t="s">
        <v>584</v>
      </c>
      <c r="R210" s="108">
        <v>4</v>
      </c>
      <c r="S210" s="111" t="s">
        <v>123</v>
      </c>
      <c r="T210" s="108">
        <v>1090402</v>
      </c>
      <c r="U210" s="108">
        <v>3430</v>
      </c>
      <c r="V210" s="108">
        <v>1688</v>
      </c>
      <c r="W210" s="108">
        <v>99</v>
      </c>
      <c r="X210" s="113">
        <v>2022</v>
      </c>
      <c r="Y210" s="113">
        <v>623</v>
      </c>
      <c r="Z210" s="113">
        <v>0</v>
      </c>
      <c r="AA210" s="114" t="s">
        <v>601</v>
      </c>
      <c r="AB210" s="108">
        <v>3491</v>
      </c>
      <c r="AC210" s="109" t="s">
        <v>665</v>
      </c>
      <c r="AD210" s="211" t="s">
        <v>636</v>
      </c>
      <c r="AE210" s="211" t="s">
        <v>665</v>
      </c>
      <c r="AF210" s="212">
        <f t="shared" si="13"/>
        <v>-50</v>
      </c>
      <c r="AG210" s="213">
        <f t="shared" si="14"/>
        <v>59.669999999999995</v>
      </c>
      <c r="AH210" s="214">
        <f t="shared" si="15"/>
        <v>-2983.4999999999995</v>
      </c>
      <c r="AI210" s="215" t="s">
        <v>127</v>
      </c>
    </row>
    <row r="211" spans="1:35" ht="15">
      <c r="A211" s="108">
        <v>2022</v>
      </c>
      <c r="B211" s="108">
        <v>920</v>
      </c>
      <c r="C211" s="109" t="s">
        <v>164</v>
      </c>
      <c r="D211" s="208" t="s">
        <v>673</v>
      </c>
      <c r="E211" s="109" t="s">
        <v>432</v>
      </c>
      <c r="F211" s="216" t="s">
        <v>671</v>
      </c>
      <c r="G211" s="112">
        <v>78.4</v>
      </c>
      <c r="H211" s="112">
        <v>14.14</v>
      </c>
      <c r="I211" s="107" t="s">
        <v>118</v>
      </c>
      <c r="J211" s="112">
        <f t="shared" si="12"/>
        <v>64.26</v>
      </c>
      <c r="K211" s="210" t="s">
        <v>582</v>
      </c>
      <c r="L211" s="108">
        <v>2022</v>
      </c>
      <c r="M211" s="108">
        <v>11290</v>
      </c>
      <c r="N211" s="109" t="s">
        <v>631</v>
      </c>
      <c r="O211" s="111" t="s">
        <v>583</v>
      </c>
      <c r="P211" s="109" t="s">
        <v>584</v>
      </c>
      <c r="Q211" s="109" t="s">
        <v>584</v>
      </c>
      <c r="R211" s="108">
        <v>4</v>
      </c>
      <c r="S211" s="111" t="s">
        <v>123</v>
      </c>
      <c r="T211" s="108">
        <v>1090602</v>
      </c>
      <c r="U211" s="108">
        <v>3650</v>
      </c>
      <c r="V211" s="108">
        <v>1803</v>
      </c>
      <c r="W211" s="108">
        <v>100</v>
      </c>
      <c r="X211" s="113">
        <v>2022</v>
      </c>
      <c r="Y211" s="113">
        <v>624</v>
      </c>
      <c r="Z211" s="113">
        <v>0</v>
      </c>
      <c r="AA211" s="114" t="s">
        <v>601</v>
      </c>
      <c r="AB211" s="108">
        <v>3492</v>
      </c>
      <c r="AC211" s="109" t="s">
        <v>665</v>
      </c>
      <c r="AD211" s="211" t="s">
        <v>636</v>
      </c>
      <c r="AE211" s="211" t="s">
        <v>665</v>
      </c>
      <c r="AF211" s="212">
        <f t="shared" si="13"/>
        <v>-50</v>
      </c>
      <c r="AG211" s="213">
        <f t="shared" si="14"/>
        <v>64.26</v>
      </c>
      <c r="AH211" s="214">
        <f t="shared" si="15"/>
        <v>-3213.0000000000005</v>
      </c>
      <c r="AI211" s="215" t="s">
        <v>127</v>
      </c>
    </row>
    <row r="212" spans="1:35" ht="15">
      <c r="A212" s="108">
        <v>2022</v>
      </c>
      <c r="B212" s="108">
        <v>920</v>
      </c>
      <c r="C212" s="109" t="s">
        <v>164</v>
      </c>
      <c r="D212" s="208" t="s">
        <v>673</v>
      </c>
      <c r="E212" s="109" t="s">
        <v>432</v>
      </c>
      <c r="F212" s="216" t="s">
        <v>671</v>
      </c>
      <c r="G212" s="112">
        <v>39.2</v>
      </c>
      <c r="H212" s="112">
        <v>7.07</v>
      </c>
      <c r="I212" s="107" t="s">
        <v>118</v>
      </c>
      <c r="J212" s="112">
        <f t="shared" si="12"/>
        <v>32.13</v>
      </c>
      <c r="K212" s="210" t="s">
        <v>582</v>
      </c>
      <c r="L212" s="108">
        <v>2022</v>
      </c>
      <c r="M212" s="108">
        <v>11290</v>
      </c>
      <c r="N212" s="109" t="s">
        <v>631</v>
      </c>
      <c r="O212" s="111" t="s">
        <v>583</v>
      </c>
      <c r="P212" s="109" t="s">
        <v>584</v>
      </c>
      <c r="Q212" s="109" t="s">
        <v>584</v>
      </c>
      <c r="R212" s="108">
        <v>4</v>
      </c>
      <c r="S212" s="111" t="s">
        <v>123</v>
      </c>
      <c r="T212" s="108">
        <v>1010502</v>
      </c>
      <c r="U212" s="108">
        <v>460</v>
      </c>
      <c r="V212" s="108">
        <v>1900</v>
      </c>
      <c r="W212" s="108">
        <v>100</v>
      </c>
      <c r="X212" s="113">
        <v>2022</v>
      </c>
      <c r="Y212" s="113">
        <v>625</v>
      </c>
      <c r="Z212" s="113">
        <v>0</v>
      </c>
      <c r="AA212" s="114" t="s">
        <v>601</v>
      </c>
      <c r="AB212" s="108">
        <v>3493</v>
      </c>
      <c r="AC212" s="109" t="s">
        <v>665</v>
      </c>
      <c r="AD212" s="211" t="s">
        <v>636</v>
      </c>
      <c r="AE212" s="211" t="s">
        <v>665</v>
      </c>
      <c r="AF212" s="212">
        <f t="shared" si="13"/>
        <v>-50</v>
      </c>
      <c r="AG212" s="213">
        <f t="shared" si="14"/>
        <v>32.13</v>
      </c>
      <c r="AH212" s="214">
        <f t="shared" si="15"/>
        <v>-1606.5000000000002</v>
      </c>
      <c r="AI212" s="215" t="s">
        <v>127</v>
      </c>
    </row>
    <row r="213" spans="1:35" ht="15">
      <c r="A213" s="108">
        <v>2022</v>
      </c>
      <c r="B213" s="108">
        <v>920</v>
      </c>
      <c r="C213" s="109" t="s">
        <v>164</v>
      </c>
      <c r="D213" s="208" t="s">
        <v>673</v>
      </c>
      <c r="E213" s="109" t="s">
        <v>432</v>
      </c>
      <c r="F213" s="216" t="s">
        <v>671</v>
      </c>
      <c r="G213" s="112">
        <v>106.4</v>
      </c>
      <c r="H213" s="112">
        <v>19.19</v>
      </c>
      <c r="I213" s="107" t="s">
        <v>118</v>
      </c>
      <c r="J213" s="112">
        <f t="shared" si="12"/>
        <v>87.21000000000001</v>
      </c>
      <c r="K213" s="210" t="s">
        <v>582</v>
      </c>
      <c r="L213" s="108">
        <v>2022</v>
      </c>
      <c r="M213" s="108">
        <v>11290</v>
      </c>
      <c r="N213" s="109" t="s">
        <v>631</v>
      </c>
      <c r="O213" s="111" t="s">
        <v>583</v>
      </c>
      <c r="P213" s="109" t="s">
        <v>584</v>
      </c>
      <c r="Q213" s="109" t="s">
        <v>584</v>
      </c>
      <c r="R213" s="108">
        <v>4</v>
      </c>
      <c r="S213" s="111" t="s">
        <v>123</v>
      </c>
      <c r="T213" s="108">
        <v>1010502</v>
      </c>
      <c r="U213" s="108">
        <v>460</v>
      </c>
      <c r="V213" s="108">
        <v>1900</v>
      </c>
      <c r="W213" s="108">
        <v>100</v>
      </c>
      <c r="X213" s="113">
        <v>2022</v>
      </c>
      <c r="Y213" s="113">
        <v>626</v>
      </c>
      <c r="Z213" s="113">
        <v>0</v>
      </c>
      <c r="AA213" s="114" t="s">
        <v>601</v>
      </c>
      <c r="AB213" s="108">
        <v>3494</v>
      </c>
      <c r="AC213" s="109" t="s">
        <v>665</v>
      </c>
      <c r="AD213" s="211" t="s">
        <v>636</v>
      </c>
      <c r="AE213" s="211" t="s">
        <v>665</v>
      </c>
      <c r="AF213" s="212">
        <f t="shared" si="13"/>
        <v>-50</v>
      </c>
      <c r="AG213" s="213">
        <f t="shared" si="14"/>
        <v>87.21000000000001</v>
      </c>
      <c r="AH213" s="214">
        <f t="shared" si="15"/>
        <v>-4360.5</v>
      </c>
      <c r="AI213" s="215" t="s">
        <v>127</v>
      </c>
    </row>
    <row r="214" spans="1:35" ht="15">
      <c r="A214" s="108">
        <v>2022</v>
      </c>
      <c r="B214" s="108">
        <v>920</v>
      </c>
      <c r="C214" s="109" t="s">
        <v>164</v>
      </c>
      <c r="D214" s="208" t="s">
        <v>673</v>
      </c>
      <c r="E214" s="109" t="s">
        <v>432</v>
      </c>
      <c r="F214" s="216" t="s">
        <v>671</v>
      </c>
      <c r="G214" s="112">
        <v>33.6</v>
      </c>
      <c r="H214" s="112">
        <v>6.06</v>
      </c>
      <c r="I214" s="107" t="s">
        <v>118</v>
      </c>
      <c r="J214" s="112">
        <f t="shared" si="12"/>
        <v>27.540000000000003</v>
      </c>
      <c r="K214" s="210" t="s">
        <v>582</v>
      </c>
      <c r="L214" s="108">
        <v>2022</v>
      </c>
      <c r="M214" s="108">
        <v>11290</v>
      </c>
      <c r="N214" s="109" t="s">
        <v>631</v>
      </c>
      <c r="O214" s="111" t="s">
        <v>583</v>
      </c>
      <c r="P214" s="109" t="s">
        <v>584</v>
      </c>
      <c r="Q214" s="109" t="s">
        <v>584</v>
      </c>
      <c r="R214" s="108">
        <v>4</v>
      </c>
      <c r="S214" s="111" t="s">
        <v>123</v>
      </c>
      <c r="T214" s="108">
        <v>1080102</v>
      </c>
      <c r="U214" s="108">
        <v>2770</v>
      </c>
      <c r="V214" s="108">
        <v>1928</v>
      </c>
      <c r="W214" s="108">
        <v>101</v>
      </c>
      <c r="X214" s="113">
        <v>2022</v>
      </c>
      <c r="Y214" s="113">
        <v>627</v>
      </c>
      <c r="Z214" s="113">
        <v>0</v>
      </c>
      <c r="AA214" s="114" t="s">
        <v>601</v>
      </c>
      <c r="AB214" s="108">
        <v>3495</v>
      </c>
      <c r="AC214" s="109" t="s">
        <v>665</v>
      </c>
      <c r="AD214" s="211" t="s">
        <v>636</v>
      </c>
      <c r="AE214" s="211" t="s">
        <v>665</v>
      </c>
      <c r="AF214" s="212">
        <f t="shared" si="13"/>
        <v>-50</v>
      </c>
      <c r="AG214" s="213">
        <f t="shared" si="14"/>
        <v>27.540000000000003</v>
      </c>
      <c r="AH214" s="214">
        <f t="shared" si="15"/>
        <v>-1377.0000000000002</v>
      </c>
      <c r="AI214" s="215" t="s">
        <v>127</v>
      </c>
    </row>
    <row r="215" spans="1:35" ht="15">
      <c r="A215" s="108">
        <v>2022</v>
      </c>
      <c r="B215" s="108">
        <v>920</v>
      </c>
      <c r="C215" s="109" t="s">
        <v>164</v>
      </c>
      <c r="D215" s="208" t="s">
        <v>673</v>
      </c>
      <c r="E215" s="109" t="s">
        <v>432</v>
      </c>
      <c r="F215" s="216" t="s">
        <v>671</v>
      </c>
      <c r="G215" s="112">
        <v>106.9</v>
      </c>
      <c r="H215" s="112">
        <v>19.27</v>
      </c>
      <c r="I215" s="107" t="s">
        <v>118</v>
      </c>
      <c r="J215" s="112">
        <f t="shared" si="12"/>
        <v>87.63000000000001</v>
      </c>
      <c r="K215" s="210" t="s">
        <v>582</v>
      </c>
      <c r="L215" s="108">
        <v>2022</v>
      </c>
      <c r="M215" s="108">
        <v>11290</v>
      </c>
      <c r="N215" s="109" t="s">
        <v>631</v>
      </c>
      <c r="O215" s="111" t="s">
        <v>583</v>
      </c>
      <c r="P215" s="109" t="s">
        <v>584</v>
      </c>
      <c r="Q215" s="109" t="s">
        <v>584</v>
      </c>
      <c r="R215" s="108">
        <v>4</v>
      </c>
      <c r="S215" s="111" t="s">
        <v>123</v>
      </c>
      <c r="T215" s="108">
        <v>1080202</v>
      </c>
      <c r="U215" s="108">
        <v>2880</v>
      </c>
      <c r="V215" s="108">
        <v>1937</v>
      </c>
      <c r="W215" s="108">
        <v>100</v>
      </c>
      <c r="X215" s="113">
        <v>2022</v>
      </c>
      <c r="Y215" s="113">
        <v>628</v>
      </c>
      <c r="Z215" s="113">
        <v>0</v>
      </c>
      <c r="AA215" s="114" t="s">
        <v>601</v>
      </c>
      <c r="AB215" s="108">
        <v>3496</v>
      </c>
      <c r="AC215" s="109" t="s">
        <v>665</v>
      </c>
      <c r="AD215" s="211" t="s">
        <v>636</v>
      </c>
      <c r="AE215" s="211" t="s">
        <v>665</v>
      </c>
      <c r="AF215" s="212">
        <f t="shared" si="13"/>
        <v>-50</v>
      </c>
      <c r="AG215" s="213">
        <f t="shared" si="14"/>
        <v>87.63000000000001</v>
      </c>
      <c r="AH215" s="214">
        <f t="shared" si="15"/>
        <v>-4381.500000000001</v>
      </c>
      <c r="AI215" s="215" t="s">
        <v>127</v>
      </c>
    </row>
    <row r="216" spans="1:35" ht="132">
      <c r="A216" s="108">
        <v>2022</v>
      </c>
      <c r="B216" s="108">
        <v>921</v>
      </c>
      <c r="C216" s="109" t="s">
        <v>164</v>
      </c>
      <c r="D216" s="208" t="s">
        <v>674</v>
      </c>
      <c r="E216" s="109" t="s">
        <v>270</v>
      </c>
      <c r="F216" s="216" t="s">
        <v>675</v>
      </c>
      <c r="G216" s="112">
        <v>444.75</v>
      </c>
      <c r="H216" s="112">
        <v>80.2</v>
      </c>
      <c r="I216" s="107" t="s">
        <v>118</v>
      </c>
      <c r="J216" s="112">
        <f t="shared" si="12"/>
        <v>364.55</v>
      </c>
      <c r="K216" s="210" t="s">
        <v>119</v>
      </c>
      <c r="L216" s="108">
        <v>2022</v>
      </c>
      <c r="M216" s="108">
        <v>11007</v>
      </c>
      <c r="N216" s="109" t="s">
        <v>521</v>
      </c>
      <c r="O216" s="111" t="s">
        <v>121</v>
      </c>
      <c r="P216" s="109" t="s">
        <v>122</v>
      </c>
      <c r="Q216" s="109" t="s">
        <v>122</v>
      </c>
      <c r="R216" s="108">
        <v>4</v>
      </c>
      <c r="S216" s="111" t="s">
        <v>123</v>
      </c>
      <c r="T216" s="108">
        <v>1060203</v>
      </c>
      <c r="U216" s="108">
        <v>2340</v>
      </c>
      <c r="V216" s="108">
        <v>1830</v>
      </c>
      <c r="W216" s="108">
        <v>100</v>
      </c>
      <c r="X216" s="113">
        <v>2022</v>
      </c>
      <c r="Y216" s="113">
        <v>728</v>
      </c>
      <c r="Z216" s="113">
        <v>0</v>
      </c>
      <c r="AA216" s="114" t="s">
        <v>344</v>
      </c>
      <c r="AB216" s="108">
        <v>3672</v>
      </c>
      <c r="AC216" s="109" t="s">
        <v>366</v>
      </c>
      <c r="AD216" s="211" t="s">
        <v>591</v>
      </c>
      <c r="AE216" s="211" t="s">
        <v>366</v>
      </c>
      <c r="AF216" s="212">
        <f t="shared" si="13"/>
        <v>-26</v>
      </c>
      <c r="AG216" s="213">
        <f t="shared" si="14"/>
        <v>364.55</v>
      </c>
      <c r="AH216" s="214">
        <f t="shared" si="15"/>
        <v>-9478.300000000001</v>
      </c>
      <c r="AI216" s="215" t="s">
        <v>127</v>
      </c>
    </row>
    <row r="217" spans="1:35" ht="156">
      <c r="A217" s="108">
        <v>2022</v>
      </c>
      <c r="B217" s="108">
        <v>922</v>
      </c>
      <c r="C217" s="109" t="s">
        <v>665</v>
      </c>
      <c r="D217" s="208" t="s">
        <v>676</v>
      </c>
      <c r="E217" s="109" t="s">
        <v>541</v>
      </c>
      <c r="F217" s="216" t="s">
        <v>677</v>
      </c>
      <c r="G217" s="112">
        <v>488</v>
      </c>
      <c r="H217" s="112">
        <v>88</v>
      </c>
      <c r="I217" s="107" t="s">
        <v>118</v>
      </c>
      <c r="J217" s="112">
        <f t="shared" si="12"/>
        <v>400</v>
      </c>
      <c r="K217" s="210" t="s">
        <v>678</v>
      </c>
      <c r="L217" s="108">
        <v>2022</v>
      </c>
      <c r="M217" s="108">
        <v>11379</v>
      </c>
      <c r="N217" s="109" t="s">
        <v>541</v>
      </c>
      <c r="O217" s="111" t="s">
        <v>679</v>
      </c>
      <c r="P217" s="109" t="s">
        <v>680</v>
      </c>
      <c r="Q217" s="109" t="s">
        <v>680</v>
      </c>
      <c r="R217" s="108">
        <v>4</v>
      </c>
      <c r="S217" s="111" t="s">
        <v>123</v>
      </c>
      <c r="T217" s="108">
        <v>1010503</v>
      </c>
      <c r="U217" s="108">
        <v>470</v>
      </c>
      <c r="V217" s="108">
        <v>1901</v>
      </c>
      <c r="W217" s="108">
        <v>99</v>
      </c>
      <c r="X217" s="113">
        <v>2022</v>
      </c>
      <c r="Y217" s="113">
        <v>960</v>
      </c>
      <c r="Z217" s="113">
        <v>0</v>
      </c>
      <c r="AA217" s="114" t="s">
        <v>601</v>
      </c>
      <c r="AB217" s="108">
        <v>3507</v>
      </c>
      <c r="AC217" s="109" t="s">
        <v>665</v>
      </c>
      <c r="AD217" s="211" t="s">
        <v>640</v>
      </c>
      <c r="AE217" s="211" t="s">
        <v>665</v>
      </c>
      <c r="AF217" s="212">
        <f t="shared" si="13"/>
        <v>-53</v>
      </c>
      <c r="AG217" s="213">
        <f t="shared" si="14"/>
        <v>400</v>
      </c>
      <c r="AH217" s="214">
        <f t="shared" si="15"/>
        <v>-21200</v>
      </c>
      <c r="AI217" s="215" t="s">
        <v>127</v>
      </c>
    </row>
    <row r="218" spans="1:35" ht="132">
      <c r="A218" s="108">
        <v>2022</v>
      </c>
      <c r="B218" s="108">
        <v>923</v>
      </c>
      <c r="C218" s="109" t="s">
        <v>182</v>
      </c>
      <c r="D218" s="208" t="s">
        <v>681</v>
      </c>
      <c r="E218" s="109" t="s">
        <v>420</v>
      </c>
      <c r="F218" s="216" t="s">
        <v>682</v>
      </c>
      <c r="G218" s="112">
        <v>18.86</v>
      </c>
      <c r="H218" s="112">
        <v>3.4</v>
      </c>
      <c r="I218" s="107" t="s">
        <v>118</v>
      </c>
      <c r="J218" s="112">
        <f t="shared" si="12"/>
        <v>15.459999999999999</v>
      </c>
      <c r="K218" s="210" t="s">
        <v>119</v>
      </c>
      <c r="L218" s="108">
        <v>2022</v>
      </c>
      <c r="M218" s="108">
        <v>11161</v>
      </c>
      <c r="N218" s="109" t="s">
        <v>565</v>
      </c>
      <c r="O218" s="111" t="s">
        <v>121</v>
      </c>
      <c r="P218" s="109" t="s">
        <v>122</v>
      </c>
      <c r="Q218" s="109" t="s">
        <v>122</v>
      </c>
      <c r="R218" s="108">
        <v>4</v>
      </c>
      <c r="S218" s="111" t="s">
        <v>123</v>
      </c>
      <c r="T218" s="108">
        <v>1080203</v>
      </c>
      <c r="U218" s="108">
        <v>2890</v>
      </c>
      <c r="V218" s="108">
        <v>1938</v>
      </c>
      <c r="W218" s="108">
        <v>97</v>
      </c>
      <c r="X218" s="113">
        <v>2022</v>
      </c>
      <c r="Y218" s="113">
        <v>631</v>
      </c>
      <c r="Z218" s="113">
        <v>0</v>
      </c>
      <c r="AA218" s="114" t="s">
        <v>344</v>
      </c>
      <c r="AB218" s="108">
        <v>3691</v>
      </c>
      <c r="AC218" s="109" t="s">
        <v>366</v>
      </c>
      <c r="AD218" s="211" t="s">
        <v>616</v>
      </c>
      <c r="AE218" s="211" t="s">
        <v>366</v>
      </c>
      <c r="AF218" s="212">
        <f t="shared" si="13"/>
        <v>-32</v>
      </c>
      <c r="AG218" s="213">
        <f t="shared" si="14"/>
        <v>15.459999999999999</v>
      </c>
      <c r="AH218" s="214">
        <f t="shared" si="15"/>
        <v>-494.71999999999997</v>
      </c>
      <c r="AI218" s="215" t="s">
        <v>127</v>
      </c>
    </row>
    <row r="219" spans="1:35" ht="132">
      <c r="A219" s="108">
        <v>2022</v>
      </c>
      <c r="B219" s="108">
        <v>924</v>
      </c>
      <c r="C219" s="109" t="s">
        <v>182</v>
      </c>
      <c r="D219" s="208" t="s">
        <v>683</v>
      </c>
      <c r="E219" s="109" t="s">
        <v>665</v>
      </c>
      <c r="F219" s="216" t="s">
        <v>684</v>
      </c>
      <c r="G219" s="112">
        <v>20.98</v>
      </c>
      <c r="H219" s="112">
        <v>3.78</v>
      </c>
      <c r="I219" s="107" t="s">
        <v>118</v>
      </c>
      <c r="J219" s="112">
        <f t="shared" si="12"/>
        <v>17.2</v>
      </c>
      <c r="K219" s="210" t="s">
        <v>119</v>
      </c>
      <c r="L219" s="108">
        <v>2022</v>
      </c>
      <c r="M219" s="108">
        <v>11624</v>
      </c>
      <c r="N219" s="109" t="s">
        <v>182</v>
      </c>
      <c r="O219" s="111" t="s">
        <v>121</v>
      </c>
      <c r="P219" s="109" t="s">
        <v>122</v>
      </c>
      <c r="Q219" s="109" t="s">
        <v>122</v>
      </c>
      <c r="R219" s="108">
        <v>4</v>
      </c>
      <c r="S219" s="111" t="s">
        <v>123</v>
      </c>
      <c r="T219" s="108">
        <v>1010503</v>
      </c>
      <c r="U219" s="108">
        <v>470</v>
      </c>
      <c r="V219" s="108">
        <v>1902</v>
      </c>
      <c r="W219" s="108">
        <v>100</v>
      </c>
      <c r="X219" s="113">
        <v>2022</v>
      </c>
      <c r="Y219" s="113">
        <v>729</v>
      </c>
      <c r="Z219" s="113">
        <v>0</v>
      </c>
      <c r="AA219" s="114" t="s">
        <v>344</v>
      </c>
      <c r="AB219" s="108">
        <v>3677</v>
      </c>
      <c r="AC219" s="109" t="s">
        <v>366</v>
      </c>
      <c r="AD219" s="211" t="s">
        <v>685</v>
      </c>
      <c r="AE219" s="211" t="s">
        <v>366</v>
      </c>
      <c r="AF219" s="212">
        <f t="shared" si="13"/>
        <v>-46</v>
      </c>
      <c r="AG219" s="213">
        <f t="shared" si="14"/>
        <v>17.2</v>
      </c>
      <c r="AH219" s="214">
        <f t="shared" si="15"/>
        <v>-791.1999999999999</v>
      </c>
      <c r="AI219" s="215" t="s">
        <v>127</v>
      </c>
    </row>
    <row r="220" spans="1:35" ht="120">
      <c r="A220" s="108">
        <v>2022</v>
      </c>
      <c r="B220" s="108">
        <v>925</v>
      </c>
      <c r="C220" s="109" t="s">
        <v>182</v>
      </c>
      <c r="D220" s="208" t="s">
        <v>686</v>
      </c>
      <c r="E220" s="109" t="s">
        <v>665</v>
      </c>
      <c r="F220" s="216" t="s">
        <v>687</v>
      </c>
      <c r="G220" s="112">
        <v>33.82</v>
      </c>
      <c r="H220" s="112">
        <v>6.1</v>
      </c>
      <c r="I220" s="107" t="s">
        <v>118</v>
      </c>
      <c r="J220" s="112">
        <f t="shared" si="12"/>
        <v>27.72</v>
      </c>
      <c r="K220" s="210" t="s">
        <v>119</v>
      </c>
      <c r="L220" s="108">
        <v>2022</v>
      </c>
      <c r="M220" s="108">
        <v>11617</v>
      </c>
      <c r="N220" s="109" t="s">
        <v>182</v>
      </c>
      <c r="O220" s="111" t="s">
        <v>121</v>
      </c>
      <c r="P220" s="109" t="s">
        <v>122</v>
      </c>
      <c r="Q220" s="109" t="s">
        <v>122</v>
      </c>
      <c r="R220" s="108">
        <v>4</v>
      </c>
      <c r="S220" s="111" t="s">
        <v>123</v>
      </c>
      <c r="T220" s="108">
        <v>1090403</v>
      </c>
      <c r="U220" s="108">
        <v>3440</v>
      </c>
      <c r="V220" s="108">
        <v>1691</v>
      </c>
      <c r="W220" s="108">
        <v>99</v>
      </c>
      <c r="X220" s="113">
        <v>2021</v>
      </c>
      <c r="Y220" s="113">
        <v>152</v>
      </c>
      <c r="Z220" s="113">
        <v>0</v>
      </c>
      <c r="AA220" s="114" t="s">
        <v>344</v>
      </c>
      <c r="AB220" s="108">
        <v>3668</v>
      </c>
      <c r="AC220" s="109" t="s">
        <v>366</v>
      </c>
      <c r="AD220" s="211" t="s">
        <v>685</v>
      </c>
      <c r="AE220" s="211" t="s">
        <v>366</v>
      </c>
      <c r="AF220" s="212">
        <f t="shared" si="13"/>
        <v>-46</v>
      </c>
      <c r="AG220" s="213">
        <f t="shared" si="14"/>
        <v>27.72</v>
      </c>
      <c r="AH220" s="214">
        <f t="shared" si="15"/>
        <v>-1275.12</v>
      </c>
      <c r="AI220" s="215" t="s">
        <v>127</v>
      </c>
    </row>
    <row r="221" spans="1:35" ht="120">
      <c r="A221" s="108">
        <v>2022</v>
      </c>
      <c r="B221" s="108">
        <v>926</v>
      </c>
      <c r="C221" s="109" t="s">
        <v>331</v>
      </c>
      <c r="D221" s="208" t="s">
        <v>688</v>
      </c>
      <c r="E221" s="109" t="s">
        <v>665</v>
      </c>
      <c r="F221" s="216" t="s">
        <v>689</v>
      </c>
      <c r="G221" s="112">
        <v>339.86</v>
      </c>
      <c r="H221" s="112">
        <v>61.29</v>
      </c>
      <c r="I221" s="107" t="s">
        <v>118</v>
      </c>
      <c r="J221" s="112">
        <f t="shared" si="12"/>
        <v>278.57</v>
      </c>
      <c r="K221" s="210" t="s">
        <v>119</v>
      </c>
      <c r="L221" s="108">
        <v>2022</v>
      </c>
      <c r="M221" s="108">
        <v>11613</v>
      </c>
      <c r="N221" s="109" t="s">
        <v>182</v>
      </c>
      <c r="O221" s="111" t="s">
        <v>121</v>
      </c>
      <c r="P221" s="109" t="s">
        <v>122</v>
      </c>
      <c r="Q221" s="109" t="s">
        <v>122</v>
      </c>
      <c r="R221" s="108">
        <v>4</v>
      </c>
      <c r="S221" s="111" t="s">
        <v>123</v>
      </c>
      <c r="T221" s="108">
        <v>1040303</v>
      </c>
      <c r="U221" s="108">
        <v>1680</v>
      </c>
      <c r="V221" s="108">
        <v>1387</v>
      </c>
      <c r="W221" s="108">
        <v>103</v>
      </c>
      <c r="X221" s="113">
        <v>2022</v>
      </c>
      <c r="Y221" s="113">
        <v>538</v>
      </c>
      <c r="Z221" s="113">
        <v>0</v>
      </c>
      <c r="AA221" s="114" t="s">
        <v>344</v>
      </c>
      <c r="AB221" s="108">
        <v>3664</v>
      </c>
      <c r="AC221" s="109" t="s">
        <v>366</v>
      </c>
      <c r="AD221" s="211" t="s">
        <v>690</v>
      </c>
      <c r="AE221" s="211" t="s">
        <v>366</v>
      </c>
      <c r="AF221" s="212">
        <f t="shared" si="13"/>
        <v>-45</v>
      </c>
      <c r="AG221" s="213">
        <f t="shared" si="14"/>
        <v>278.57</v>
      </c>
      <c r="AH221" s="214">
        <f t="shared" si="15"/>
        <v>-12535.65</v>
      </c>
      <c r="AI221" s="215" t="s">
        <v>127</v>
      </c>
    </row>
    <row r="222" spans="1:35" ht="120">
      <c r="A222" s="108">
        <v>2022</v>
      </c>
      <c r="B222" s="108">
        <v>927</v>
      </c>
      <c r="C222" s="109" t="s">
        <v>331</v>
      </c>
      <c r="D222" s="208" t="s">
        <v>691</v>
      </c>
      <c r="E222" s="109" t="s">
        <v>665</v>
      </c>
      <c r="F222" s="216" t="s">
        <v>692</v>
      </c>
      <c r="G222" s="112">
        <v>787.17</v>
      </c>
      <c r="H222" s="112">
        <v>141.95</v>
      </c>
      <c r="I222" s="107" t="s">
        <v>118</v>
      </c>
      <c r="J222" s="112">
        <f t="shared" si="12"/>
        <v>645.22</v>
      </c>
      <c r="K222" s="210" t="s">
        <v>119</v>
      </c>
      <c r="L222" s="108">
        <v>2022</v>
      </c>
      <c r="M222" s="108">
        <v>11606</v>
      </c>
      <c r="N222" s="109" t="s">
        <v>182</v>
      </c>
      <c r="O222" s="111" t="s">
        <v>121</v>
      </c>
      <c r="P222" s="109" t="s">
        <v>122</v>
      </c>
      <c r="Q222" s="109" t="s">
        <v>122</v>
      </c>
      <c r="R222" s="108">
        <v>4</v>
      </c>
      <c r="S222" s="111" t="s">
        <v>123</v>
      </c>
      <c r="T222" s="108">
        <v>1010503</v>
      </c>
      <c r="U222" s="108">
        <v>470</v>
      </c>
      <c r="V222" s="108">
        <v>1902</v>
      </c>
      <c r="W222" s="108">
        <v>100</v>
      </c>
      <c r="X222" s="113">
        <v>2022</v>
      </c>
      <c r="Y222" s="113">
        <v>729</v>
      </c>
      <c r="Z222" s="113">
        <v>0</v>
      </c>
      <c r="AA222" s="114" t="s">
        <v>344</v>
      </c>
      <c r="AB222" s="108">
        <v>3675</v>
      </c>
      <c r="AC222" s="109" t="s">
        <v>366</v>
      </c>
      <c r="AD222" s="211" t="s">
        <v>690</v>
      </c>
      <c r="AE222" s="211" t="s">
        <v>366</v>
      </c>
      <c r="AF222" s="212">
        <f t="shared" si="13"/>
        <v>-45</v>
      </c>
      <c r="AG222" s="213">
        <f t="shared" si="14"/>
        <v>645.22</v>
      </c>
      <c r="AH222" s="214">
        <f t="shared" si="15"/>
        <v>-29034.9</v>
      </c>
      <c r="AI222" s="215" t="s">
        <v>127</v>
      </c>
    </row>
    <row r="223" spans="1:35" ht="120">
      <c r="A223" s="108">
        <v>2022</v>
      </c>
      <c r="B223" s="108">
        <v>928</v>
      </c>
      <c r="C223" s="109" t="s">
        <v>331</v>
      </c>
      <c r="D223" s="208" t="s">
        <v>693</v>
      </c>
      <c r="E223" s="109" t="s">
        <v>665</v>
      </c>
      <c r="F223" s="216" t="s">
        <v>694</v>
      </c>
      <c r="G223" s="112">
        <v>32.03</v>
      </c>
      <c r="H223" s="112">
        <v>5.78</v>
      </c>
      <c r="I223" s="107" t="s">
        <v>118</v>
      </c>
      <c r="J223" s="112">
        <f t="shared" si="12"/>
        <v>26.25</v>
      </c>
      <c r="K223" s="210" t="s">
        <v>119</v>
      </c>
      <c r="L223" s="108">
        <v>2022</v>
      </c>
      <c r="M223" s="108">
        <v>11615</v>
      </c>
      <c r="N223" s="109" t="s">
        <v>182</v>
      </c>
      <c r="O223" s="111" t="s">
        <v>121</v>
      </c>
      <c r="P223" s="109" t="s">
        <v>122</v>
      </c>
      <c r="Q223" s="109" t="s">
        <v>122</v>
      </c>
      <c r="R223" s="108">
        <v>4</v>
      </c>
      <c r="S223" s="111" t="s">
        <v>123</v>
      </c>
      <c r="T223" s="108">
        <v>1010503</v>
      </c>
      <c r="U223" s="108">
        <v>470</v>
      </c>
      <c r="V223" s="108">
        <v>1902</v>
      </c>
      <c r="W223" s="108">
        <v>100</v>
      </c>
      <c r="X223" s="113">
        <v>2022</v>
      </c>
      <c r="Y223" s="113">
        <v>729</v>
      </c>
      <c r="Z223" s="113">
        <v>0</v>
      </c>
      <c r="AA223" s="114" t="s">
        <v>344</v>
      </c>
      <c r="AB223" s="108">
        <v>3678</v>
      </c>
      <c r="AC223" s="109" t="s">
        <v>366</v>
      </c>
      <c r="AD223" s="211" t="s">
        <v>685</v>
      </c>
      <c r="AE223" s="211" t="s">
        <v>366</v>
      </c>
      <c r="AF223" s="212">
        <f t="shared" si="13"/>
        <v>-46</v>
      </c>
      <c r="AG223" s="213">
        <f t="shared" si="14"/>
        <v>26.25</v>
      </c>
      <c r="AH223" s="214">
        <f t="shared" si="15"/>
        <v>-1207.5</v>
      </c>
      <c r="AI223" s="215" t="s">
        <v>127</v>
      </c>
    </row>
    <row r="224" spans="1:35" ht="144">
      <c r="A224" s="108">
        <v>2022</v>
      </c>
      <c r="B224" s="108">
        <v>929</v>
      </c>
      <c r="C224" s="109" t="s">
        <v>331</v>
      </c>
      <c r="D224" s="208" t="s">
        <v>695</v>
      </c>
      <c r="E224" s="109" t="s">
        <v>665</v>
      </c>
      <c r="F224" s="216" t="s">
        <v>696</v>
      </c>
      <c r="G224" s="112">
        <v>2013.49</v>
      </c>
      <c r="H224" s="112">
        <v>363.09</v>
      </c>
      <c r="I224" s="107" t="s">
        <v>118</v>
      </c>
      <c r="J224" s="112">
        <f t="shared" si="12"/>
        <v>1650.4</v>
      </c>
      <c r="K224" s="210" t="s">
        <v>119</v>
      </c>
      <c r="L224" s="108">
        <v>2022</v>
      </c>
      <c r="M224" s="108">
        <v>11623</v>
      </c>
      <c r="N224" s="109" t="s">
        <v>182</v>
      </c>
      <c r="O224" s="111" t="s">
        <v>121</v>
      </c>
      <c r="P224" s="109" t="s">
        <v>122</v>
      </c>
      <c r="Q224" s="109" t="s">
        <v>122</v>
      </c>
      <c r="R224" s="108">
        <v>4</v>
      </c>
      <c r="S224" s="111" t="s">
        <v>123</v>
      </c>
      <c r="T224" s="108">
        <v>1080203</v>
      </c>
      <c r="U224" s="108">
        <v>2890</v>
      </c>
      <c r="V224" s="108">
        <v>1938</v>
      </c>
      <c r="W224" s="108">
        <v>97</v>
      </c>
      <c r="X224" s="113">
        <v>2022</v>
      </c>
      <c r="Y224" s="113">
        <v>631</v>
      </c>
      <c r="Z224" s="113">
        <v>0</v>
      </c>
      <c r="AA224" s="114" t="s">
        <v>344</v>
      </c>
      <c r="AB224" s="108">
        <v>3681</v>
      </c>
      <c r="AC224" s="109" t="s">
        <v>366</v>
      </c>
      <c r="AD224" s="211" t="s">
        <v>685</v>
      </c>
      <c r="AE224" s="211" t="s">
        <v>366</v>
      </c>
      <c r="AF224" s="212">
        <f t="shared" si="13"/>
        <v>-46</v>
      </c>
      <c r="AG224" s="213">
        <f t="shared" si="14"/>
        <v>1650.4</v>
      </c>
      <c r="AH224" s="214">
        <f t="shared" si="15"/>
        <v>-75918.40000000001</v>
      </c>
      <c r="AI224" s="215" t="s">
        <v>127</v>
      </c>
    </row>
    <row r="225" spans="1:35" ht="132">
      <c r="A225" s="108">
        <v>2022</v>
      </c>
      <c r="B225" s="108">
        <v>930</v>
      </c>
      <c r="C225" s="109" t="s">
        <v>331</v>
      </c>
      <c r="D225" s="208" t="s">
        <v>697</v>
      </c>
      <c r="E225" s="109" t="s">
        <v>665</v>
      </c>
      <c r="F225" s="216" t="s">
        <v>698</v>
      </c>
      <c r="G225" s="112">
        <v>31.76</v>
      </c>
      <c r="H225" s="112">
        <v>5.73</v>
      </c>
      <c r="I225" s="107" t="s">
        <v>118</v>
      </c>
      <c r="J225" s="112">
        <f t="shared" si="12"/>
        <v>26.03</v>
      </c>
      <c r="K225" s="210" t="s">
        <v>119</v>
      </c>
      <c r="L225" s="108">
        <v>2022</v>
      </c>
      <c r="M225" s="108">
        <v>11618</v>
      </c>
      <c r="N225" s="109" t="s">
        <v>182</v>
      </c>
      <c r="O225" s="111" t="s">
        <v>121</v>
      </c>
      <c r="P225" s="109" t="s">
        <v>122</v>
      </c>
      <c r="Q225" s="109" t="s">
        <v>122</v>
      </c>
      <c r="R225" s="108">
        <v>4</v>
      </c>
      <c r="S225" s="111" t="s">
        <v>123</v>
      </c>
      <c r="T225" s="108">
        <v>1010503</v>
      </c>
      <c r="U225" s="108">
        <v>470</v>
      </c>
      <c r="V225" s="108">
        <v>1902</v>
      </c>
      <c r="W225" s="108">
        <v>100</v>
      </c>
      <c r="X225" s="113">
        <v>2022</v>
      </c>
      <c r="Y225" s="113">
        <v>729</v>
      </c>
      <c r="Z225" s="113">
        <v>0</v>
      </c>
      <c r="AA225" s="114" t="s">
        <v>344</v>
      </c>
      <c r="AB225" s="108">
        <v>3674</v>
      </c>
      <c r="AC225" s="109" t="s">
        <v>366</v>
      </c>
      <c r="AD225" s="211" t="s">
        <v>685</v>
      </c>
      <c r="AE225" s="211" t="s">
        <v>366</v>
      </c>
      <c r="AF225" s="212">
        <f t="shared" si="13"/>
        <v>-46</v>
      </c>
      <c r="AG225" s="213">
        <f t="shared" si="14"/>
        <v>26.03</v>
      </c>
      <c r="AH225" s="214">
        <f t="shared" si="15"/>
        <v>-1197.38</v>
      </c>
      <c r="AI225" s="215" t="s">
        <v>127</v>
      </c>
    </row>
    <row r="226" spans="1:35" ht="132">
      <c r="A226" s="108">
        <v>2022</v>
      </c>
      <c r="B226" s="108">
        <v>931</v>
      </c>
      <c r="C226" s="109" t="s">
        <v>331</v>
      </c>
      <c r="D226" s="208" t="s">
        <v>699</v>
      </c>
      <c r="E226" s="109" t="s">
        <v>665</v>
      </c>
      <c r="F226" s="216" t="s">
        <v>700</v>
      </c>
      <c r="G226" s="112">
        <v>34.11</v>
      </c>
      <c r="H226" s="112">
        <v>6.15</v>
      </c>
      <c r="I226" s="107" t="s">
        <v>118</v>
      </c>
      <c r="J226" s="112">
        <f t="shared" si="12"/>
        <v>27.96</v>
      </c>
      <c r="K226" s="210" t="s">
        <v>119</v>
      </c>
      <c r="L226" s="108">
        <v>2022</v>
      </c>
      <c r="M226" s="108">
        <v>11621</v>
      </c>
      <c r="N226" s="109" t="s">
        <v>182</v>
      </c>
      <c r="O226" s="111" t="s">
        <v>121</v>
      </c>
      <c r="P226" s="109" t="s">
        <v>122</v>
      </c>
      <c r="Q226" s="109" t="s">
        <v>122</v>
      </c>
      <c r="R226" s="108">
        <v>4</v>
      </c>
      <c r="S226" s="111" t="s">
        <v>123</v>
      </c>
      <c r="T226" s="108">
        <v>1010503</v>
      </c>
      <c r="U226" s="108">
        <v>470</v>
      </c>
      <c r="V226" s="108">
        <v>1902</v>
      </c>
      <c r="W226" s="108">
        <v>100</v>
      </c>
      <c r="X226" s="113">
        <v>2022</v>
      </c>
      <c r="Y226" s="113">
        <v>729</v>
      </c>
      <c r="Z226" s="113">
        <v>0</v>
      </c>
      <c r="AA226" s="114" t="s">
        <v>344</v>
      </c>
      <c r="AB226" s="108">
        <v>3679</v>
      </c>
      <c r="AC226" s="109" t="s">
        <v>366</v>
      </c>
      <c r="AD226" s="211" t="s">
        <v>685</v>
      </c>
      <c r="AE226" s="211" t="s">
        <v>366</v>
      </c>
      <c r="AF226" s="212">
        <f t="shared" si="13"/>
        <v>-46</v>
      </c>
      <c r="AG226" s="213">
        <f t="shared" si="14"/>
        <v>27.96</v>
      </c>
      <c r="AH226" s="214">
        <f t="shared" si="15"/>
        <v>-1286.16</v>
      </c>
      <c r="AI226" s="215" t="s">
        <v>127</v>
      </c>
    </row>
    <row r="227" spans="1:35" ht="156">
      <c r="A227" s="108">
        <v>2022</v>
      </c>
      <c r="B227" s="108">
        <v>932</v>
      </c>
      <c r="C227" s="109" t="s">
        <v>331</v>
      </c>
      <c r="D227" s="208" t="s">
        <v>701</v>
      </c>
      <c r="E227" s="109" t="s">
        <v>665</v>
      </c>
      <c r="F227" s="216" t="s">
        <v>702</v>
      </c>
      <c r="G227" s="112">
        <v>1670.5</v>
      </c>
      <c r="H227" s="112">
        <v>301.24</v>
      </c>
      <c r="I227" s="107" t="s">
        <v>118</v>
      </c>
      <c r="J227" s="112">
        <f t="shared" si="12"/>
        <v>1369.26</v>
      </c>
      <c r="K227" s="210" t="s">
        <v>119</v>
      </c>
      <c r="L227" s="108">
        <v>2022</v>
      </c>
      <c r="M227" s="108">
        <v>11625</v>
      </c>
      <c r="N227" s="109" t="s">
        <v>182</v>
      </c>
      <c r="O227" s="111" t="s">
        <v>121</v>
      </c>
      <c r="P227" s="109" t="s">
        <v>122</v>
      </c>
      <c r="Q227" s="109" t="s">
        <v>122</v>
      </c>
      <c r="R227" s="108">
        <v>4</v>
      </c>
      <c r="S227" s="111" t="s">
        <v>123</v>
      </c>
      <c r="T227" s="108">
        <v>1080203</v>
      </c>
      <c r="U227" s="108">
        <v>2890</v>
      </c>
      <c r="V227" s="108">
        <v>1938</v>
      </c>
      <c r="W227" s="108">
        <v>97</v>
      </c>
      <c r="X227" s="113">
        <v>2022</v>
      </c>
      <c r="Y227" s="113">
        <v>631</v>
      </c>
      <c r="Z227" s="113">
        <v>0</v>
      </c>
      <c r="AA227" s="114" t="s">
        <v>344</v>
      </c>
      <c r="AB227" s="108">
        <v>3689</v>
      </c>
      <c r="AC227" s="109" t="s">
        <v>366</v>
      </c>
      <c r="AD227" s="211" t="s">
        <v>685</v>
      </c>
      <c r="AE227" s="211" t="s">
        <v>366</v>
      </c>
      <c r="AF227" s="212">
        <f t="shared" si="13"/>
        <v>-46</v>
      </c>
      <c r="AG227" s="213">
        <f t="shared" si="14"/>
        <v>1369.26</v>
      </c>
      <c r="AH227" s="214">
        <f t="shared" si="15"/>
        <v>-62985.96</v>
      </c>
      <c r="AI227" s="215" t="s">
        <v>127</v>
      </c>
    </row>
    <row r="228" spans="1:35" ht="132">
      <c r="A228" s="108">
        <v>2022</v>
      </c>
      <c r="B228" s="108">
        <v>933</v>
      </c>
      <c r="C228" s="109" t="s">
        <v>331</v>
      </c>
      <c r="D228" s="208" t="s">
        <v>703</v>
      </c>
      <c r="E228" s="109" t="s">
        <v>665</v>
      </c>
      <c r="F228" s="216" t="s">
        <v>704</v>
      </c>
      <c r="G228" s="112">
        <v>196.35</v>
      </c>
      <c r="H228" s="112">
        <v>35.41</v>
      </c>
      <c r="I228" s="107" t="s">
        <v>118</v>
      </c>
      <c r="J228" s="112">
        <f t="shared" si="12"/>
        <v>160.94</v>
      </c>
      <c r="K228" s="210" t="s">
        <v>119</v>
      </c>
      <c r="L228" s="108">
        <v>2022</v>
      </c>
      <c r="M228" s="108">
        <v>11631</v>
      </c>
      <c r="N228" s="109" t="s">
        <v>182</v>
      </c>
      <c r="O228" s="111" t="s">
        <v>121</v>
      </c>
      <c r="P228" s="109" t="s">
        <v>122</v>
      </c>
      <c r="Q228" s="109" t="s">
        <v>122</v>
      </c>
      <c r="R228" s="108">
        <v>4</v>
      </c>
      <c r="S228" s="111" t="s">
        <v>123</v>
      </c>
      <c r="T228" s="108">
        <v>1050103</v>
      </c>
      <c r="U228" s="108">
        <v>2010</v>
      </c>
      <c r="V228" s="108">
        <v>1476</v>
      </c>
      <c r="W228" s="108">
        <v>103</v>
      </c>
      <c r="X228" s="113">
        <v>2022</v>
      </c>
      <c r="Y228" s="113">
        <v>539</v>
      </c>
      <c r="Z228" s="113">
        <v>0</v>
      </c>
      <c r="AA228" s="114" t="s">
        <v>344</v>
      </c>
      <c r="AB228" s="108">
        <v>3665</v>
      </c>
      <c r="AC228" s="109" t="s">
        <v>366</v>
      </c>
      <c r="AD228" s="211" t="s">
        <v>685</v>
      </c>
      <c r="AE228" s="211" t="s">
        <v>366</v>
      </c>
      <c r="AF228" s="212">
        <f t="shared" si="13"/>
        <v>-46</v>
      </c>
      <c r="AG228" s="213">
        <f t="shared" si="14"/>
        <v>160.94</v>
      </c>
      <c r="AH228" s="214">
        <f t="shared" si="15"/>
        <v>-7403.24</v>
      </c>
      <c r="AI228" s="215" t="s">
        <v>127</v>
      </c>
    </row>
    <row r="229" spans="1:35" ht="120">
      <c r="A229" s="108">
        <v>2022</v>
      </c>
      <c r="B229" s="108">
        <v>934</v>
      </c>
      <c r="C229" s="109" t="s">
        <v>331</v>
      </c>
      <c r="D229" s="208" t="s">
        <v>705</v>
      </c>
      <c r="E229" s="109" t="s">
        <v>665</v>
      </c>
      <c r="F229" s="216" t="s">
        <v>706</v>
      </c>
      <c r="G229" s="112">
        <v>4530.13</v>
      </c>
      <c r="H229" s="112">
        <v>816.91</v>
      </c>
      <c r="I229" s="107" t="s">
        <v>118</v>
      </c>
      <c r="J229" s="112">
        <f t="shared" si="12"/>
        <v>3713.2200000000003</v>
      </c>
      <c r="K229" s="210" t="s">
        <v>119</v>
      </c>
      <c r="L229" s="108">
        <v>2022</v>
      </c>
      <c r="M229" s="108">
        <v>11611</v>
      </c>
      <c r="N229" s="109" t="s">
        <v>182</v>
      </c>
      <c r="O229" s="111" t="s">
        <v>121</v>
      </c>
      <c r="P229" s="109" t="s">
        <v>122</v>
      </c>
      <c r="Q229" s="109" t="s">
        <v>122</v>
      </c>
      <c r="R229" s="108">
        <v>4</v>
      </c>
      <c r="S229" s="111" t="s">
        <v>123</v>
      </c>
      <c r="T229" s="108">
        <v>1080203</v>
      </c>
      <c r="U229" s="108">
        <v>2890</v>
      </c>
      <c r="V229" s="108">
        <v>1938</v>
      </c>
      <c r="W229" s="108">
        <v>97</v>
      </c>
      <c r="X229" s="113">
        <v>2022</v>
      </c>
      <c r="Y229" s="113">
        <v>631</v>
      </c>
      <c r="Z229" s="113">
        <v>0</v>
      </c>
      <c r="AA229" s="114" t="s">
        <v>344</v>
      </c>
      <c r="AB229" s="108">
        <v>3686</v>
      </c>
      <c r="AC229" s="109" t="s">
        <v>366</v>
      </c>
      <c r="AD229" s="211" t="s">
        <v>690</v>
      </c>
      <c r="AE229" s="211" t="s">
        <v>366</v>
      </c>
      <c r="AF229" s="212">
        <f t="shared" si="13"/>
        <v>-45</v>
      </c>
      <c r="AG229" s="213">
        <f t="shared" si="14"/>
        <v>3713.2200000000003</v>
      </c>
      <c r="AH229" s="214">
        <f t="shared" si="15"/>
        <v>-167094.90000000002</v>
      </c>
      <c r="AI229" s="215" t="s">
        <v>127</v>
      </c>
    </row>
    <row r="230" spans="1:35" ht="120">
      <c r="A230" s="108">
        <v>2022</v>
      </c>
      <c r="B230" s="108">
        <v>935</v>
      </c>
      <c r="C230" s="109" t="s">
        <v>331</v>
      </c>
      <c r="D230" s="208" t="s">
        <v>707</v>
      </c>
      <c r="E230" s="109" t="s">
        <v>665</v>
      </c>
      <c r="F230" s="216" t="s">
        <v>708</v>
      </c>
      <c r="G230" s="112">
        <v>324.4</v>
      </c>
      <c r="H230" s="112">
        <v>58.5</v>
      </c>
      <c r="I230" s="107" t="s">
        <v>118</v>
      </c>
      <c r="J230" s="112">
        <f t="shared" si="12"/>
        <v>265.9</v>
      </c>
      <c r="K230" s="210" t="s">
        <v>119</v>
      </c>
      <c r="L230" s="108">
        <v>2022</v>
      </c>
      <c r="M230" s="108">
        <v>11614</v>
      </c>
      <c r="N230" s="109" t="s">
        <v>182</v>
      </c>
      <c r="O230" s="111" t="s">
        <v>121</v>
      </c>
      <c r="P230" s="109" t="s">
        <v>122</v>
      </c>
      <c r="Q230" s="109" t="s">
        <v>122</v>
      </c>
      <c r="R230" s="108">
        <v>4</v>
      </c>
      <c r="S230" s="111" t="s">
        <v>123</v>
      </c>
      <c r="T230" s="108">
        <v>1010503</v>
      </c>
      <c r="U230" s="108">
        <v>470</v>
      </c>
      <c r="V230" s="108">
        <v>1902</v>
      </c>
      <c r="W230" s="108">
        <v>100</v>
      </c>
      <c r="X230" s="113">
        <v>2022</v>
      </c>
      <c r="Y230" s="113">
        <v>729</v>
      </c>
      <c r="Z230" s="113">
        <v>0</v>
      </c>
      <c r="AA230" s="114" t="s">
        <v>344</v>
      </c>
      <c r="AB230" s="108">
        <v>3673</v>
      </c>
      <c r="AC230" s="109" t="s">
        <v>366</v>
      </c>
      <c r="AD230" s="211" t="s">
        <v>690</v>
      </c>
      <c r="AE230" s="211" t="s">
        <v>366</v>
      </c>
      <c r="AF230" s="212">
        <f t="shared" si="13"/>
        <v>-45</v>
      </c>
      <c r="AG230" s="213">
        <f t="shared" si="14"/>
        <v>265.9</v>
      </c>
      <c r="AH230" s="214">
        <f t="shared" si="15"/>
        <v>-11965.499999999998</v>
      </c>
      <c r="AI230" s="215" t="s">
        <v>127</v>
      </c>
    </row>
    <row r="231" spans="1:35" ht="132">
      <c r="A231" s="108">
        <v>2022</v>
      </c>
      <c r="B231" s="108">
        <v>936</v>
      </c>
      <c r="C231" s="109" t="s">
        <v>331</v>
      </c>
      <c r="D231" s="208" t="s">
        <v>709</v>
      </c>
      <c r="E231" s="109" t="s">
        <v>665</v>
      </c>
      <c r="F231" s="216" t="s">
        <v>710</v>
      </c>
      <c r="G231" s="112">
        <v>19.36</v>
      </c>
      <c r="H231" s="112">
        <v>3.49</v>
      </c>
      <c r="I231" s="107" t="s">
        <v>118</v>
      </c>
      <c r="J231" s="112">
        <f t="shared" si="12"/>
        <v>15.87</v>
      </c>
      <c r="K231" s="210" t="s">
        <v>119</v>
      </c>
      <c r="L231" s="108">
        <v>2022</v>
      </c>
      <c r="M231" s="108">
        <v>11630</v>
      </c>
      <c r="N231" s="109" t="s">
        <v>182</v>
      </c>
      <c r="O231" s="111" t="s">
        <v>121</v>
      </c>
      <c r="P231" s="109" t="s">
        <v>122</v>
      </c>
      <c r="Q231" s="109" t="s">
        <v>122</v>
      </c>
      <c r="R231" s="108">
        <v>4</v>
      </c>
      <c r="S231" s="111" t="s">
        <v>123</v>
      </c>
      <c r="T231" s="108">
        <v>1100503</v>
      </c>
      <c r="U231" s="108">
        <v>4210</v>
      </c>
      <c r="V231" s="108">
        <v>1657</v>
      </c>
      <c r="W231" s="108">
        <v>100</v>
      </c>
      <c r="X231" s="113">
        <v>2021</v>
      </c>
      <c r="Y231" s="113">
        <v>151</v>
      </c>
      <c r="Z231" s="113">
        <v>0</v>
      </c>
      <c r="AA231" s="114" t="s">
        <v>344</v>
      </c>
      <c r="AB231" s="108">
        <v>3666</v>
      </c>
      <c r="AC231" s="109" t="s">
        <v>366</v>
      </c>
      <c r="AD231" s="211" t="s">
        <v>685</v>
      </c>
      <c r="AE231" s="211" t="s">
        <v>366</v>
      </c>
      <c r="AF231" s="212">
        <f t="shared" si="13"/>
        <v>-46</v>
      </c>
      <c r="AG231" s="213">
        <f t="shared" si="14"/>
        <v>15.87</v>
      </c>
      <c r="AH231" s="214">
        <f t="shared" si="15"/>
        <v>-730.02</v>
      </c>
      <c r="AI231" s="215" t="s">
        <v>127</v>
      </c>
    </row>
    <row r="232" spans="1:35" ht="144">
      <c r="A232" s="108">
        <v>2022</v>
      </c>
      <c r="B232" s="108">
        <v>937</v>
      </c>
      <c r="C232" s="109" t="s">
        <v>331</v>
      </c>
      <c r="D232" s="208" t="s">
        <v>711</v>
      </c>
      <c r="E232" s="109" t="s">
        <v>665</v>
      </c>
      <c r="F232" s="216" t="s">
        <v>712</v>
      </c>
      <c r="G232" s="112">
        <v>442.29</v>
      </c>
      <c r="H232" s="112">
        <v>79.76</v>
      </c>
      <c r="I232" s="107" t="s">
        <v>118</v>
      </c>
      <c r="J232" s="112">
        <f t="shared" si="12"/>
        <v>362.53000000000003</v>
      </c>
      <c r="K232" s="210" t="s">
        <v>119</v>
      </c>
      <c r="L232" s="108">
        <v>2022</v>
      </c>
      <c r="M232" s="108">
        <v>11610</v>
      </c>
      <c r="N232" s="109" t="s">
        <v>182</v>
      </c>
      <c r="O232" s="111" t="s">
        <v>121</v>
      </c>
      <c r="P232" s="109" t="s">
        <v>122</v>
      </c>
      <c r="Q232" s="109" t="s">
        <v>122</v>
      </c>
      <c r="R232" s="108">
        <v>4</v>
      </c>
      <c r="S232" s="111" t="s">
        <v>123</v>
      </c>
      <c r="T232" s="108">
        <v>1080203</v>
      </c>
      <c r="U232" s="108">
        <v>2890</v>
      </c>
      <c r="V232" s="108">
        <v>1938</v>
      </c>
      <c r="W232" s="108">
        <v>97</v>
      </c>
      <c r="X232" s="113">
        <v>2022</v>
      </c>
      <c r="Y232" s="113">
        <v>631</v>
      </c>
      <c r="Z232" s="113">
        <v>0</v>
      </c>
      <c r="AA232" s="114" t="s">
        <v>344</v>
      </c>
      <c r="AB232" s="108">
        <v>3690</v>
      </c>
      <c r="AC232" s="109" t="s">
        <v>366</v>
      </c>
      <c r="AD232" s="211" t="s">
        <v>690</v>
      </c>
      <c r="AE232" s="211" t="s">
        <v>366</v>
      </c>
      <c r="AF232" s="212">
        <f t="shared" si="13"/>
        <v>-45</v>
      </c>
      <c r="AG232" s="213">
        <f t="shared" si="14"/>
        <v>362.53000000000003</v>
      </c>
      <c r="AH232" s="214">
        <f t="shared" si="15"/>
        <v>-16313.850000000002</v>
      </c>
      <c r="AI232" s="215" t="s">
        <v>127</v>
      </c>
    </row>
    <row r="233" spans="1:35" ht="156">
      <c r="A233" s="108">
        <v>2022</v>
      </c>
      <c r="B233" s="108">
        <v>938</v>
      </c>
      <c r="C233" s="109" t="s">
        <v>331</v>
      </c>
      <c r="D233" s="208" t="s">
        <v>713</v>
      </c>
      <c r="E233" s="109" t="s">
        <v>665</v>
      </c>
      <c r="F233" s="216" t="s">
        <v>714</v>
      </c>
      <c r="G233" s="112">
        <v>1817.41</v>
      </c>
      <c r="H233" s="112">
        <v>327.73</v>
      </c>
      <c r="I233" s="107" t="s">
        <v>118</v>
      </c>
      <c r="J233" s="112">
        <f t="shared" si="12"/>
        <v>1489.68</v>
      </c>
      <c r="K233" s="210" t="s">
        <v>119</v>
      </c>
      <c r="L233" s="108">
        <v>2022</v>
      </c>
      <c r="M233" s="108">
        <v>11607</v>
      </c>
      <c r="N233" s="109" t="s">
        <v>182</v>
      </c>
      <c r="O233" s="111" t="s">
        <v>121</v>
      </c>
      <c r="P233" s="109" t="s">
        <v>122</v>
      </c>
      <c r="Q233" s="109" t="s">
        <v>122</v>
      </c>
      <c r="R233" s="108">
        <v>4</v>
      </c>
      <c r="S233" s="111" t="s">
        <v>123</v>
      </c>
      <c r="T233" s="108">
        <v>1080203</v>
      </c>
      <c r="U233" s="108">
        <v>2890</v>
      </c>
      <c r="V233" s="108">
        <v>1938</v>
      </c>
      <c r="W233" s="108">
        <v>97</v>
      </c>
      <c r="X233" s="113">
        <v>2022</v>
      </c>
      <c r="Y233" s="113">
        <v>631</v>
      </c>
      <c r="Z233" s="113">
        <v>0</v>
      </c>
      <c r="AA233" s="114" t="s">
        <v>344</v>
      </c>
      <c r="AB233" s="108">
        <v>3685</v>
      </c>
      <c r="AC233" s="109" t="s">
        <v>366</v>
      </c>
      <c r="AD233" s="211" t="s">
        <v>690</v>
      </c>
      <c r="AE233" s="211" t="s">
        <v>366</v>
      </c>
      <c r="AF233" s="212">
        <f t="shared" si="13"/>
        <v>-45</v>
      </c>
      <c r="AG233" s="213">
        <f t="shared" si="14"/>
        <v>1489.68</v>
      </c>
      <c r="AH233" s="214">
        <f t="shared" si="15"/>
        <v>-67035.6</v>
      </c>
      <c r="AI233" s="215" t="s">
        <v>127</v>
      </c>
    </row>
    <row r="234" spans="1:35" ht="120">
      <c r="A234" s="108">
        <v>2022</v>
      </c>
      <c r="B234" s="108">
        <v>939</v>
      </c>
      <c r="C234" s="109" t="s">
        <v>331</v>
      </c>
      <c r="D234" s="208" t="s">
        <v>715</v>
      </c>
      <c r="E234" s="109" t="s">
        <v>665</v>
      </c>
      <c r="F234" s="216" t="s">
        <v>716</v>
      </c>
      <c r="G234" s="112">
        <v>10.8</v>
      </c>
      <c r="H234" s="112">
        <v>1.95</v>
      </c>
      <c r="I234" s="107" t="s">
        <v>118</v>
      </c>
      <c r="J234" s="112">
        <f t="shared" si="12"/>
        <v>8.850000000000001</v>
      </c>
      <c r="K234" s="210" t="s">
        <v>119</v>
      </c>
      <c r="L234" s="108">
        <v>2022</v>
      </c>
      <c r="M234" s="108">
        <v>11628</v>
      </c>
      <c r="N234" s="109" t="s">
        <v>182</v>
      </c>
      <c r="O234" s="111" t="s">
        <v>121</v>
      </c>
      <c r="P234" s="109" t="s">
        <v>122</v>
      </c>
      <c r="Q234" s="109" t="s">
        <v>122</v>
      </c>
      <c r="R234" s="108">
        <v>4</v>
      </c>
      <c r="S234" s="111" t="s">
        <v>123</v>
      </c>
      <c r="T234" s="108">
        <v>1090403</v>
      </c>
      <c r="U234" s="108">
        <v>3440</v>
      </c>
      <c r="V234" s="108">
        <v>1691</v>
      </c>
      <c r="W234" s="108">
        <v>99</v>
      </c>
      <c r="X234" s="113">
        <v>2021</v>
      </c>
      <c r="Y234" s="113">
        <v>152</v>
      </c>
      <c r="Z234" s="113">
        <v>0</v>
      </c>
      <c r="AA234" s="114" t="s">
        <v>344</v>
      </c>
      <c r="AB234" s="108">
        <v>3667</v>
      </c>
      <c r="AC234" s="109" t="s">
        <v>366</v>
      </c>
      <c r="AD234" s="211" t="s">
        <v>685</v>
      </c>
      <c r="AE234" s="211" t="s">
        <v>366</v>
      </c>
      <c r="AF234" s="212">
        <f t="shared" si="13"/>
        <v>-46</v>
      </c>
      <c r="AG234" s="213">
        <f t="shared" si="14"/>
        <v>8.850000000000001</v>
      </c>
      <c r="AH234" s="214">
        <f t="shared" si="15"/>
        <v>-407.1000000000001</v>
      </c>
      <c r="AI234" s="215" t="s">
        <v>127</v>
      </c>
    </row>
    <row r="235" spans="1:35" ht="120">
      <c r="A235" s="108">
        <v>2022</v>
      </c>
      <c r="B235" s="108">
        <v>940</v>
      </c>
      <c r="C235" s="109" t="s">
        <v>331</v>
      </c>
      <c r="D235" s="208" t="s">
        <v>717</v>
      </c>
      <c r="E235" s="109" t="s">
        <v>665</v>
      </c>
      <c r="F235" s="216" t="s">
        <v>718</v>
      </c>
      <c r="G235" s="112">
        <v>16.35</v>
      </c>
      <c r="H235" s="112">
        <v>2.95</v>
      </c>
      <c r="I235" s="107" t="s">
        <v>118</v>
      </c>
      <c r="J235" s="112">
        <f t="shared" si="12"/>
        <v>13.400000000000002</v>
      </c>
      <c r="K235" s="210" t="s">
        <v>119</v>
      </c>
      <c r="L235" s="108">
        <v>2022</v>
      </c>
      <c r="M235" s="108">
        <v>11619</v>
      </c>
      <c r="N235" s="109" t="s">
        <v>182</v>
      </c>
      <c r="O235" s="111" t="s">
        <v>121</v>
      </c>
      <c r="P235" s="109" t="s">
        <v>122</v>
      </c>
      <c r="Q235" s="109" t="s">
        <v>122</v>
      </c>
      <c r="R235" s="108">
        <v>4</v>
      </c>
      <c r="S235" s="111" t="s">
        <v>123</v>
      </c>
      <c r="T235" s="108">
        <v>1090403</v>
      </c>
      <c r="U235" s="108">
        <v>3440</v>
      </c>
      <c r="V235" s="108">
        <v>1691</v>
      </c>
      <c r="W235" s="108">
        <v>99</v>
      </c>
      <c r="X235" s="113">
        <v>2021</v>
      </c>
      <c r="Y235" s="113">
        <v>152</v>
      </c>
      <c r="Z235" s="113">
        <v>0</v>
      </c>
      <c r="AA235" s="114" t="s">
        <v>344</v>
      </c>
      <c r="AB235" s="108">
        <v>3670</v>
      </c>
      <c r="AC235" s="109" t="s">
        <v>366</v>
      </c>
      <c r="AD235" s="211" t="s">
        <v>685</v>
      </c>
      <c r="AE235" s="211" t="s">
        <v>366</v>
      </c>
      <c r="AF235" s="212">
        <f t="shared" si="13"/>
        <v>-46</v>
      </c>
      <c r="AG235" s="213">
        <f t="shared" si="14"/>
        <v>13.400000000000002</v>
      </c>
      <c r="AH235" s="214">
        <f t="shared" si="15"/>
        <v>-616.4000000000001</v>
      </c>
      <c r="AI235" s="215" t="s">
        <v>127</v>
      </c>
    </row>
    <row r="236" spans="1:35" ht="156">
      <c r="A236" s="108">
        <v>2022</v>
      </c>
      <c r="B236" s="108">
        <v>941</v>
      </c>
      <c r="C236" s="109" t="s">
        <v>331</v>
      </c>
      <c r="D236" s="208" t="s">
        <v>719</v>
      </c>
      <c r="E236" s="109" t="s">
        <v>665</v>
      </c>
      <c r="F236" s="216" t="s">
        <v>720</v>
      </c>
      <c r="G236" s="112">
        <v>1303.61</v>
      </c>
      <c r="H236" s="112">
        <v>235.08</v>
      </c>
      <c r="I236" s="107" t="s">
        <v>118</v>
      </c>
      <c r="J236" s="112">
        <f t="shared" si="12"/>
        <v>1068.53</v>
      </c>
      <c r="K236" s="210" t="s">
        <v>119</v>
      </c>
      <c r="L236" s="108">
        <v>2022</v>
      </c>
      <c r="M236" s="108">
        <v>11609</v>
      </c>
      <c r="N236" s="109" t="s">
        <v>182</v>
      </c>
      <c r="O236" s="111" t="s">
        <v>121</v>
      </c>
      <c r="P236" s="109" t="s">
        <v>122</v>
      </c>
      <c r="Q236" s="109" t="s">
        <v>122</v>
      </c>
      <c r="R236" s="108">
        <v>4</v>
      </c>
      <c r="S236" s="111" t="s">
        <v>123</v>
      </c>
      <c r="T236" s="108">
        <v>1080203</v>
      </c>
      <c r="U236" s="108">
        <v>2890</v>
      </c>
      <c r="V236" s="108">
        <v>1938</v>
      </c>
      <c r="W236" s="108">
        <v>97</v>
      </c>
      <c r="X236" s="113">
        <v>2022</v>
      </c>
      <c r="Y236" s="113">
        <v>631</v>
      </c>
      <c r="Z236" s="113">
        <v>0</v>
      </c>
      <c r="AA236" s="114" t="s">
        <v>344</v>
      </c>
      <c r="AB236" s="108">
        <v>3687</v>
      </c>
      <c r="AC236" s="109" t="s">
        <v>366</v>
      </c>
      <c r="AD236" s="211" t="s">
        <v>690</v>
      </c>
      <c r="AE236" s="211" t="s">
        <v>366</v>
      </c>
      <c r="AF236" s="212">
        <f t="shared" si="13"/>
        <v>-45</v>
      </c>
      <c r="AG236" s="213">
        <f t="shared" si="14"/>
        <v>1068.53</v>
      </c>
      <c r="AH236" s="214">
        <f t="shared" si="15"/>
        <v>-48083.85</v>
      </c>
      <c r="AI236" s="215" t="s">
        <v>127</v>
      </c>
    </row>
    <row r="237" spans="1:35" ht="120">
      <c r="A237" s="108">
        <v>2022</v>
      </c>
      <c r="B237" s="108">
        <v>942</v>
      </c>
      <c r="C237" s="109" t="s">
        <v>331</v>
      </c>
      <c r="D237" s="208" t="s">
        <v>721</v>
      </c>
      <c r="E237" s="109" t="s">
        <v>665</v>
      </c>
      <c r="F237" s="216" t="s">
        <v>722</v>
      </c>
      <c r="G237" s="112">
        <v>623.46</v>
      </c>
      <c r="H237" s="112">
        <v>112.43</v>
      </c>
      <c r="I237" s="107" t="s">
        <v>118</v>
      </c>
      <c r="J237" s="112">
        <f t="shared" si="12"/>
        <v>511.03000000000003</v>
      </c>
      <c r="K237" s="210" t="s">
        <v>119</v>
      </c>
      <c r="L237" s="108">
        <v>2022</v>
      </c>
      <c r="M237" s="108">
        <v>11622</v>
      </c>
      <c r="N237" s="109" t="s">
        <v>182</v>
      </c>
      <c r="O237" s="111" t="s">
        <v>121</v>
      </c>
      <c r="P237" s="109" t="s">
        <v>122</v>
      </c>
      <c r="Q237" s="109" t="s">
        <v>122</v>
      </c>
      <c r="R237" s="108">
        <v>4</v>
      </c>
      <c r="S237" s="111" t="s">
        <v>123</v>
      </c>
      <c r="T237" s="108">
        <v>1040203</v>
      </c>
      <c r="U237" s="108">
        <v>1570</v>
      </c>
      <c r="V237" s="108">
        <v>1365</v>
      </c>
      <c r="W237" s="108">
        <v>103</v>
      </c>
      <c r="X237" s="113">
        <v>2022</v>
      </c>
      <c r="Y237" s="113">
        <v>537</v>
      </c>
      <c r="Z237" s="113">
        <v>0</v>
      </c>
      <c r="AA237" s="114" t="s">
        <v>344</v>
      </c>
      <c r="AB237" s="108">
        <v>3663</v>
      </c>
      <c r="AC237" s="109" t="s">
        <v>366</v>
      </c>
      <c r="AD237" s="211" t="s">
        <v>685</v>
      </c>
      <c r="AE237" s="211" t="s">
        <v>366</v>
      </c>
      <c r="AF237" s="212">
        <f t="shared" si="13"/>
        <v>-46</v>
      </c>
      <c r="AG237" s="213">
        <f t="shared" si="14"/>
        <v>511.03000000000003</v>
      </c>
      <c r="AH237" s="214">
        <f t="shared" si="15"/>
        <v>-23507.38</v>
      </c>
      <c r="AI237" s="215" t="s">
        <v>127</v>
      </c>
    </row>
    <row r="238" spans="1:35" ht="132">
      <c r="A238" s="108">
        <v>2022</v>
      </c>
      <c r="B238" s="108">
        <v>943</v>
      </c>
      <c r="C238" s="109" t="s">
        <v>331</v>
      </c>
      <c r="D238" s="208" t="s">
        <v>723</v>
      </c>
      <c r="E238" s="109" t="s">
        <v>665</v>
      </c>
      <c r="F238" s="216" t="s">
        <v>724</v>
      </c>
      <c r="G238" s="112">
        <v>11.52</v>
      </c>
      <c r="H238" s="112">
        <v>2.08</v>
      </c>
      <c r="I238" s="107" t="s">
        <v>118</v>
      </c>
      <c r="J238" s="112">
        <f t="shared" si="12"/>
        <v>9.44</v>
      </c>
      <c r="K238" s="210" t="s">
        <v>119</v>
      </c>
      <c r="L238" s="108">
        <v>2022</v>
      </c>
      <c r="M238" s="108">
        <v>11616</v>
      </c>
      <c r="N238" s="109" t="s">
        <v>182</v>
      </c>
      <c r="O238" s="111" t="s">
        <v>121</v>
      </c>
      <c r="P238" s="109" t="s">
        <v>122</v>
      </c>
      <c r="Q238" s="109" t="s">
        <v>122</v>
      </c>
      <c r="R238" s="108">
        <v>4</v>
      </c>
      <c r="S238" s="111" t="s">
        <v>123</v>
      </c>
      <c r="T238" s="108">
        <v>1010503</v>
      </c>
      <c r="U238" s="108">
        <v>470</v>
      </c>
      <c r="V238" s="108">
        <v>1902</v>
      </c>
      <c r="W238" s="108">
        <v>100</v>
      </c>
      <c r="X238" s="113">
        <v>2022</v>
      </c>
      <c r="Y238" s="113">
        <v>729</v>
      </c>
      <c r="Z238" s="113">
        <v>0</v>
      </c>
      <c r="AA238" s="114" t="s">
        <v>344</v>
      </c>
      <c r="AB238" s="108">
        <v>3676</v>
      </c>
      <c r="AC238" s="109" t="s">
        <v>366</v>
      </c>
      <c r="AD238" s="211" t="s">
        <v>685</v>
      </c>
      <c r="AE238" s="211" t="s">
        <v>366</v>
      </c>
      <c r="AF238" s="212">
        <f t="shared" si="13"/>
        <v>-46</v>
      </c>
      <c r="AG238" s="213">
        <f t="shared" si="14"/>
        <v>9.44</v>
      </c>
      <c r="AH238" s="214">
        <f t="shared" si="15"/>
        <v>-434.23999999999995</v>
      </c>
      <c r="AI238" s="215" t="s">
        <v>127</v>
      </c>
    </row>
    <row r="239" spans="1:35" ht="132">
      <c r="A239" s="108">
        <v>2022</v>
      </c>
      <c r="B239" s="108">
        <v>944</v>
      </c>
      <c r="C239" s="109" t="s">
        <v>331</v>
      </c>
      <c r="D239" s="208" t="s">
        <v>725</v>
      </c>
      <c r="E239" s="109" t="s">
        <v>665</v>
      </c>
      <c r="F239" s="216" t="s">
        <v>726</v>
      </c>
      <c r="G239" s="112">
        <v>75.48</v>
      </c>
      <c r="H239" s="112">
        <v>13.61</v>
      </c>
      <c r="I239" s="107" t="s">
        <v>118</v>
      </c>
      <c r="J239" s="112">
        <f t="shared" si="12"/>
        <v>61.870000000000005</v>
      </c>
      <c r="K239" s="210" t="s">
        <v>119</v>
      </c>
      <c r="L239" s="108">
        <v>2022</v>
      </c>
      <c r="M239" s="108">
        <v>11608</v>
      </c>
      <c r="N239" s="109" t="s">
        <v>182</v>
      </c>
      <c r="O239" s="111" t="s">
        <v>121</v>
      </c>
      <c r="P239" s="109" t="s">
        <v>122</v>
      </c>
      <c r="Q239" s="109" t="s">
        <v>122</v>
      </c>
      <c r="R239" s="108">
        <v>4</v>
      </c>
      <c r="S239" s="111" t="s">
        <v>123</v>
      </c>
      <c r="T239" s="108">
        <v>1040103</v>
      </c>
      <c r="U239" s="108">
        <v>1460</v>
      </c>
      <c r="V239" s="108">
        <v>1347</v>
      </c>
      <c r="W239" s="108">
        <v>103</v>
      </c>
      <c r="X239" s="113">
        <v>2022</v>
      </c>
      <c r="Y239" s="113">
        <v>536</v>
      </c>
      <c r="Z239" s="113">
        <v>0</v>
      </c>
      <c r="AA239" s="114" t="s">
        <v>344</v>
      </c>
      <c r="AB239" s="108">
        <v>3662</v>
      </c>
      <c r="AC239" s="109" t="s">
        <v>366</v>
      </c>
      <c r="AD239" s="211" t="s">
        <v>690</v>
      </c>
      <c r="AE239" s="211" t="s">
        <v>366</v>
      </c>
      <c r="AF239" s="212">
        <f t="shared" si="13"/>
        <v>-45</v>
      </c>
      <c r="AG239" s="213">
        <f t="shared" si="14"/>
        <v>61.870000000000005</v>
      </c>
      <c r="AH239" s="214">
        <f t="shared" si="15"/>
        <v>-2784.15</v>
      </c>
      <c r="AI239" s="215" t="s">
        <v>127</v>
      </c>
    </row>
    <row r="240" spans="1:35" ht="156">
      <c r="A240" s="108">
        <v>2022</v>
      </c>
      <c r="B240" s="108">
        <v>945</v>
      </c>
      <c r="C240" s="109" t="s">
        <v>331</v>
      </c>
      <c r="D240" s="208" t="s">
        <v>727</v>
      </c>
      <c r="E240" s="109" t="s">
        <v>665</v>
      </c>
      <c r="F240" s="216" t="s">
        <v>728</v>
      </c>
      <c r="G240" s="112">
        <v>1414.15</v>
      </c>
      <c r="H240" s="112">
        <v>255.01</v>
      </c>
      <c r="I240" s="107" t="s">
        <v>118</v>
      </c>
      <c r="J240" s="112">
        <f t="shared" si="12"/>
        <v>1159.14</v>
      </c>
      <c r="K240" s="210" t="s">
        <v>119</v>
      </c>
      <c r="L240" s="108">
        <v>2022</v>
      </c>
      <c r="M240" s="108">
        <v>11612</v>
      </c>
      <c r="N240" s="109" t="s">
        <v>182</v>
      </c>
      <c r="O240" s="111" t="s">
        <v>121</v>
      </c>
      <c r="P240" s="109" t="s">
        <v>122</v>
      </c>
      <c r="Q240" s="109" t="s">
        <v>122</v>
      </c>
      <c r="R240" s="108">
        <v>4</v>
      </c>
      <c r="S240" s="111" t="s">
        <v>123</v>
      </c>
      <c r="T240" s="108">
        <v>1080203</v>
      </c>
      <c r="U240" s="108">
        <v>2890</v>
      </c>
      <c r="V240" s="108">
        <v>1938</v>
      </c>
      <c r="W240" s="108">
        <v>97</v>
      </c>
      <c r="X240" s="113">
        <v>2022</v>
      </c>
      <c r="Y240" s="113">
        <v>631</v>
      </c>
      <c r="Z240" s="113">
        <v>0</v>
      </c>
      <c r="AA240" s="114" t="s">
        <v>344</v>
      </c>
      <c r="AB240" s="108">
        <v>3684</v>
      </c>
      <c r="AC240" s="109" t="s">
        <v>366</v>
      </c>
      <c r="AD240" s="211" t="s">
        <v>690</v>
      </c>
      <c r="AE240" s="211" t="s">
        <v>366</v>
      </c>
      <c r="AF240" s="212">
        <f t="shared" si="13"/>
        <v>-45</v>
      </c>
      <c r="AG240" s="213">
        <f t="shared" si="14"/>
        <v>1159.14</v>
      </c>
      <c r="AH240" s="214">
        <f t="shared" si="15"/>
        <v>-52161.3</v>
      </c>
      <c r="AI240" s="215" t="s">
        <v>127</v>
      </c>
    </row>
    <row r="241" spans="1:35" ht="120">
      <c r="A241" s="108">
        <v>2022</v>
      </c>
      <c r="B241" s="108">
        <v>946</v>
      </c>
      <c r="C241" s="109" t="s">
        <v>331</v>
      </c>
      <c r="D241" s="208" t="s">
        <v>729</v>
      </c>
      <c r="E241" s="109" t="s">
        <v>665</v>
      </c>
      <c r="F241" s="216" t="s">
        <v>730</v>
      </c>
      <c r="G241" s="112">
        <v>14.53</v>
      </c>
      <c r="H241" s="112">
        <v>2.62</v>
      </c>
      <c r="I241" s="107" t="s">
        <v>118</v>
      </c>
      <c r="J241" s="112">
        <f t="shared" si="12"/>
        <v>11.91</v>
      </c>
      <c r="K241" s="210" t="s">
        <v>119</v>
      </c>
      <c r="L241" s="108">
        <v>2022</v>
      </c>
      <c r="M241" s="108">
        <v>11626</v>
      </c>
      <c r="N241" s="109" t="s">
        <v>182</v>
      </c>
      <c r="O241" s="111" t="s">
        <v>121</v>
      </c>
      <c r="P241" s="109" t="s">
        <v>122</v>
      </c>
      <c r="Q241" s="109" t="s">
        <v>122</v>
      </c>
      <c r="R241" s="108">
        <v>4</v>
      </c>
      <c r="S241" s="111" t="s">
        <v>123</v>
      </c>
      <c r="T241" s="108">
        <v>1090403</v>
      </c>
      <c r="U241" s="108">
        <v>3440</v>
      </c>
      <c r="V241" s="108">
        <v>1691</v>
      </c>
      <c r="W241" s="108">
        <v>99</v>
      </c>
      <c r="X241" s="113">
        <v>2021</v>
      </c>
      <c r="Y241" s="113">
        <v>152</v>
      </c>
      <c r="Z241" s="113">
        <v>0</v>
      </c>
      <c r="AA241" s="114" t="s">
        <v>344</v>
      </c>
      <c r="AB241" s="108">
        <v>3669</v>
      </c>
      <c r="AC241" s="109" t="s">
        <v>366</v>
      </c>
      <c r="AD241" s="211" t="s">
        <v>685</v>
      </c>
      <c r="AE241" s="211" t="s">
        <v>366</v>
      </c>
      <c r="AF241" s="212">
        <f t="shared" si="13"/>
        <v>-46</v>
      </c>
      <c r="AG241" s="213">
        <f t="shared" si="14"/>
        <v>11.91</v>
      </c>
      <c r="AH241" s="214">
        <f t="shared" si="15"/>
        <v>-547.86</v>
      </c>
      <c r="AI241" s="215" t="s">
        <v>127</v>
      </c>
    </row>
    <row r="242" spans="1:35" ht="156">
      <c r="A242" s="108">
        <v>2022</v>
      </c>
      <c r="B242" s="108">
        <v>947</v>
      </c>
      <c r="C242" s="109" t="s">
        <v>331</v>
      </c>
      <c r="D242" s="208" t="s">
        <v>731</v>
      </c>
      <c r="E242" s="109" t="s">
        <v>665</v>
      </c>
      <c r="F242" s="216" t="s">
        <v>732</v>
      </c>
      <c r="G242" s="112">
        <v>748.01</v>
      </c>
      <c r="H242" s="112">
        <v>134.89</v>
      </c>
      <c r="I242" s="107" t="s">
        <v>118</v>
      </c>
      <c r="J242" s="112">
        <f t="shared" si="12"/>
        <v>613.12</v>
      </c>
      <c r="K242" s="210" t="s">
        <v>119</v>
      </c>
      <c r="L242" s="108">
        <v>2022</v>
      </c>
      <c r="M242" s="108">
        <v>11605</v>
      </c>
      <c r="N242" s="109" t="s">
        <v>182</v>
      </c>
      <c r="O242" s="111" t="s">
        <v>121</v>
      </c>
      <c r="P242" s="109" t="s">
        <v>122</v>
      </c>
      <c r="Q242" s="109" t="s">
        <v>122</v>
      </c>
      <c r="R242" s="108">
        <v>4</v>
      </c>
      <c r="S242" s="111" t="s">
        <v>123</v>
      </c>
      <c r="T242" s="108">
        <v>1080203</v>
      </c>
      <c r="U242" s="108">
        <v>2890</v>
      </c>
      <c r="V242" s="108">
        <v>1938</v>
      </c>
      <c r="W242" s="108">
        <v>97</v>
      </c>
      <c r="X242" s="113">
        <v>2022</v>
      </c>
      <c r="Y242" s="113">
        <v>631</v>
      </c>
      <c r="Z242" s="113">
        <v>0</v>
      </c>
      <c r="AA242" s="114" t="s">
        <v>344</v>
      </c>
      <c r="AB242" s="108">
        <v>3680</v>
      </c>
      <c r="AC242" s="109" t="s">
        <v>366</v>
      </c>
      <c r="AD242" s="211" t="s">
        <v>690</v>
      </c>
      <c r="AE242" s="211" t="s">
        <v>366</v>
      </c>
      <c r="AF242" s="212">
        <f t="shared" si="13"/>
        <v>-45</v>
      </c>
      <c r="AG242" s="213">
        <f t="shared" si="14"/>
        <v>613.12</v>
      </c>
      <c r="AH242" s="214">
        <f t="shared" si="15"/>
        <v>-27590.4</v>
      </c>
      <c r="AI242" s="215" t="s">
        <v>127</v>
      </c>
    </row>
    <row r="243" spans="1:35" ht="132">
      <c r="A243" s="108">
        <v>2022</v>
      </c>
      <c r="B243" s="108">
        <v>948</v>
      </c>
      <c r="C243" s="109" t="s">
        <v>331</v>
      </c>
      <c r="D243" s="208" t="s">
        <v>733</v>
      </c>
      <c r="E243" s="109" t="s">
        <v>665</v>
      </c>
      <c r="F243" s="216" t="s">
        <v>734</v>
      </c>
      <c r="G243" s="112">
        <v>12.88</v>
      </c>
      <c r="H243" s="112">
        <v>2.32</v>
      </c>
      <c r="I243" s="107" t="s">
        <v>118</v>
      </c>
      <c r="J243" s="112">
        <f t="shared" si="12"/>
        <v>10.56</v>
      </c>
      <c r="K243" s="210" t="s">
        <v>119</v>
      </c>
      <c r="L243" s="108">
        <v>2022</v>
      </c>
      <c r="M243" s="108">
        <v>11629</v>
      </c>
      <c r="N243" s="109" t="s">
        <v>182</v>
      </c>
      <c r="O243" s="111" t="s">
        <v>121</v>
      </c>
      <c r="P243" s="109" t="s">
        <v>122</v>
      </c>
      <c r="Q243" s="109" t="s">
        <v>122</v>
      </c>
      <c r="R243" s="108">
        <v>4</v>
      </c>
      <c r="S243" s="111" t="s">
        <v>123</v>
      </c>
      <c r="T243" s="108">
        <v>1080203</v>
      </c>
      <c r="U243" s="108">
        <v>2890</v>
      </c>
      <c r="V243" s="108">
        <v>1938</v>
      </c>
      <c r="W243" s="108">
        <v>97</v>
      </c>
      <c r="X243" s="113">
        <v>2022</v>
      </c>
      <c r="Y243" s="113">
        <v>631</v>
      </c>
      <c r="Z243" s="113">
        <v>0</v>
      </c>
      <c r="AA243" s="114" t="s">
        <v>344</v>
      </c>
      <c r="AB243" s="108">
        <v>3692</v>
      </c>
      <c r="AC243" s="109" t="s">
        <v>366</v>
      </c>
      <c r="AD243" s="211" t="s">
        <v>685</v>
      </c>
      <c r="AE243" s="211" t="s">
        <v>366</v>
      </c>
      <c r="AF243" s="212">
        <f t="shared" si="13"/>
        <v>-46</v>
      </c>
      <c r="AG243" s="213">
        <f t="shared" si="14"/>
        <v>10.56</v>
      </c>
      <c r="AH243" s="214">
        <f t="shared" si="15"/>
        <v>-485.76000000000005</v>
      </c>
      <c r="AI243" s="215" t="s">
        <v>127</v>
      </c>
    </row>
    <row r="244" spans="1:35" ht="120">
      <c r="A244" s="108">
        <v>2022</v>
      </c>
      <c r="B244" s="108">
        <v>949</v>
      </c>
      <c r="C244" s="109" t="s">
        <v>331</v>
      </c>
      <c r="D244" s="208" t="s">
        <v>735</v>
      </c>
      <c r="E244" s="109" t="s">
        <v>182</v>
      </c>
      <c r="F244" s="216" t="s">
        <v>736</v>
      </c>
      <c r="G244" s="112">
        <v>687.1</v>
      </c>
      <c r="H244" s="112">
        <v>123.9</v>
      </c>
      <c r="I244" s="107" t="s">
        <v>118</v>
      </c>
      <c r="J244" s="112">
        <f t="shared" si="12"/>
        <v>563.2</v>
      </c>
      <c r="K244" s="210" t="s">
        <v>119</v>
      </c>
      <c r="L244" s="108">
        <v>2022</v>
      </c>
      <c r="M244" s="108">
        <v>11654</v>
      </c>
      <c r="N244" s="109" t="s">
        <v>182</v>
      </c>
      <c r="O244" s="111" t="s">
        <v>121</v>
      </c>
      <c r="P244" s="109" t="s">
        <v>122</v>
      </c>
      <c r="Q244" s="109" t="s">
        <v>122</v>
      </c>
      <c r="R244" s="108">
        <v>4</v>
      </c>
      <c r="S244" s="111" t="s">
        <v>123</v>
      </c>
      <c r="T244" s="108">
        <v>1060203</v>
      </c>
      <c r="U244" s="108">
        <v>2340</v>
      </c>
      <c r="V244" s="108">
        <v>1830</v>
      </c>
      <c r="W244" s="108">
        <v>100</v>
      </c>
      <c r="X244" s="113">
        <v>2022</v>
      </c>
      <c r="Y244" s="113">
        <v>728</v>
      </c>
      <c r="Z244" s="113">
        <v>0</v>
      </c>
      <c r="AA244" s="114" t="s">
        <v>344</v>
      </c>
      <c r="AB244" s="108">
        <v>3671</v>
      </c>
      <c r="AC244" s="109" t="s">
        <v>366</v>
      </c>
      <c r="AD244" s="211" t="s">
        <v>685</v>
      </c>
      <c r="AE244" s="211" t="s">
        <v>366</v>
      </c>
      <c r="AF244" s="212">
        <f t="shared" si="13"/>
        <v>-46</v>
      </c>
      <c r="AG244" s="213">
        <f t="shared" si="14"/>
        <v>563.2</v>
      </c>
      <c r="AH244" s="214">
        <f t="shared" si="15"/>
        <v>-25907.2</v>
      </c>
      <c r="AI244" s="215" t="s">
        <v>127</v>
      </c>
    </row>
    <row r="245" spans="1:35" ht="156">
      <c r="A245" s="108">
        <v>2022</v>
      </c>
      <c r="B245" s="108">
        <v>950</v>
      </c>
      <c r="C245" s="109" t="s">
        <v>302</v>
      </c>
      <c r="D245" s="208" t="s">
        <v>737</v>
      </c>
      <c r="E245" s="109" t="s">
        <v>565</v>
      </c>
      <c r="F245" s="216" t="s">
        <v>738</v>
      </c>
      <c r="G245" s="112">
        <v>7917.21</v>
      </c>
      <c r="H245" s="112">
        <v>719.75</v>
      </c>
      <c r="I245" s="107" t="s">
        <v>118</v>
      </c>
      <c r="J245" s="112">
        <f t="shared" si="12"/>
        <v>7197.46</v>
      </c>
      <c r="K245" s="210" t="s">
        <v>340</v>
      </c>
      <c r="L245" s="108">
        <v>2022</v>
      </c>
      <c r="M245" s="108">
        <v>11345</v>
      </c>
      <c r="N245" s="109" t="s">
        <v>631</v>
      </c>
      <c r="O245" s="111" t="s">
        <v>341</v>
      </c>
      <c r="P245" s="109" t="s">
        <v>342</v>
      </c>
      <c r="Q245" s="109" t="s">
        <v>343</v>
      </c>
      <c r="R245" s="108">
        <v>4</v>
      </c>
      <c r="S245" s="111" t="s">
        <v>123</v>
      </c>
      <c r="T245" s="108">
        <v>1090503</v>
      </c>
      <c r="U245" s="108">
        <v>3550</v>
      </c>
      <c r="V245" s="108">
        <v>1740</v>
      </c>
      <c r="W245" s="108">
        <v>99</v>
      </c>
      <c r="X245" s="113">
        <v>2022</v>
      </c>
      <c r="Y245" s="113">
        <v>162</v>
      </c>
      <c r="Z245" s="113">
        <v>0</v>
      </c>
      <c r="AA245" s="114" t="s">
        <v>189</v>
      </c>
      <c r="AB245" s="108">
        <v>3516</v>
      </c>
      <c r="AC245" s="109" t="s">
        <v>302</v>
      </c>
      <c r="AD245" s="211" t="s">
        <v>636</v>
      </c>
      <c r="AE245" s="211" t="s">
        <v>302</v>
      </c>
      <c r="AF245" s="212">
        <f t="shared" si="13"/>
        <v>-46</v>
      </c>
      <c r="AG245" s="213">
        <f t="shared" si="14"/>
        <v>7197.46</v>
      </c>
      <c r="AH245" s="214">
        <f t="shared" si="15"/>
        <v>-331083.16</v>
      </c>
      <c r="AI245" s="215" t="s">
        <v>127</v>
      </c>
    </row>
    <row r="246" spans="1:35" ht="24">
      <c r="A246" s="108">
        <v>2022</v>
      </c>
      <c r="B246" s="108">
        <v>951</v>
      </c>
      <c r="C246" s="109" t="s">
        <v>302</v>
      </c>
      <c r="D246" s="208" t="s">
        <v>739</v>
      </c>
      <c r="E246" s="109" t="s">
        <v>182</v>
      </c>
      <c r="F246" s="216" t="s">
        <v>740</v>
      </c>
      <c r="G246" s="112">
        <v>5000</v>
      </c>
      <c r="H246" s="112">
        <v>901.64</v>
      </c>
      <c r="I246" s="107" t="s">
        <v>118</v>
      </c>
      <c r="J246" s="112">
        <f t="shared" si="12"/>
        <v>4098.36</v>
      </c>
      <c r="K246" s="210" t="s">
        <v>741</v>
      </c>
      <c r="L246" s="108">
        <v>2022</v>
      </c>
      <c r="M246" s="108">
        <v>11669</v>
      </c>
      <c r="N246" s="109" t="s">
        <v>331</v>
      </c>
      <c r="O246" s="111" t="s">
        <v>742</v>
      </c>
      <c r="P246" s="109" t="s">
        <v>743</v>
      </c>
      <c r="Q246" s="109" t="s">
        <v>119</v>
      </c>
      <c r="R246" s="108">
        <v>4</v>
      </c>
      <c r="S246" s="111" t="s">
        <v>123</v>
      </c>
      <c r="T246" s="108">
        <v>1080103</v>
      </c>
      <c r="U246" s="108">
        <v>2780</v>
      </c>
      <c r="V246" s="108">
        <v>1931</v>
      </c>
      <c r="W246" s="108">
        <v>99</v>
      </c>
      <c r="X246" s="113">
        <v>2022</v>
      </c>
      <c r="Y246" s="113">
        <v>730</v>
      </c>
      <c r="Z246" s="113">
        <v>0</v>
      </c>
      <c r="AA246" s="114" t="s">
        <v>189</v>
      </c>
      <c r="AB246" s="108">
        <v>3623</v>
      </c>
      <c r="AC246" s="109" t="s">
        <v>291</v>
      </c>
      <c r="AD246" s="211" t="s">
        <v>744</v>
      </c>
      <c r="AE246" s="211" t="s">
        <v>291</v>
      </c>
      <c r="AF246" s="212">
        <f t="shared" si="13"/>
        <v>-54</v>
      </c>
      <c r="AG246" s="213">
        <f t="shared" si="14"/>
        <v>4098.36</v>
      </c>
      <c r="AH246" s="214">
        <f t="shared" si="15"/>
        <v>-221311.43999999997</v>
      </c>
      <c r="AI246" s="215" t="s">
        <v>127</v>
      </c>
    </row>
    <row r="247" spans="1:35" ht="120">
      <c r="A247" s="108">
        <v>2022</v>
      </c>
      <c r="B247" s="108">
        <v>952</v>
      </c>
      <c r="C247" s="109" t="s">
        <v>302</v>
      </c>
      <c r="D247" s="208" t="s">
        <v>745</v>
      </c>
      <c r="E247" s="109" t="s">
        <v>541</v>
      </c>
      <c r="F247" s="216" t="s">
        <v>746</v>
      </c>
      <c r="G247" s="112">
        <v>231.48</v>
      </c>
      <c r="H247" s="112">
        <v>44.95</v>
      </c>
      <c r="I247" s="107" t="s">
        <v>118</v>
      </c>
      <c r="J247" s="112">
        <f t="shared" si="12"/>
        <v>186.52999999999997</v>
      </c>
      <c r="K247" s="210" t="s">
        <v>747</v>
      </c>
      <c r="L247" s="108">
        <v>2022</v>
      </c>
      <c r="M247" s="108">
        <v>11552</v>
      </c>
      <c r="N247" s="109" t="s">
        <v>665</v>
      </c>
      <c r="O247" s="111" t="s">
        <v>748</v>
      </c>
      <c r="P247" s="109" t="s">
        <v>749</v>
      </c>
      <c r="Q247" s="109" t="s">
        <v>749</v>
      </c>
      <c r="R247" s="108">
        <v>4</v>
      </c>
      <c r="S247" s="111" t="s">
        <v>123</v>
      </c>
      <c r="T247" s="108">
        <v>1040302</v>
      </c>
      <c r="U247" s="108">
        <v>1670</v>
      </c>
      <c r="V247" s="108">
        <v>1386</v>
      </c>
      <c r="W247" s="108">
        <v>99</v>
      </c>
      <c r="X247" s="113">
        <v>2022</v>
      </c>
      <c r="Y247" s="113">
        <v>695</v>
      </c>
      <c r="Z247" s="113">
        <v>0</v>
      </c>
      <c r="AA247" s="114" t="s">
        <v>189</v>
      </c>
      <c r="AB247" s="108">
        <v>3573</v>
      </c>
      <c r="AC247" s="109" t="s">
        <v>344</v>
      </c>
      <c r="AD247" s="211" t="s">
        <v>750</v>
      </c>
      <c r="AE247" s="211" t="s">
        <v>344</v>
      </c>
      <c r="AF247" s="212">
        <f t="shared" si="13"/>
        <v>-50</v>
      </c>
      <c r="AG247" s="213">
        <f t="shared" si="14"/>
        <v>186.52999999999997</v>
      </c>
      <c r="AH247" s="214">
        <f t="shared" si="15"/>
        <v>-9326.499999999998</v>
      </c>
      <c r="AI247" s="215" t="s">
        <v>127</v>
      </c>
    </row>
    <row r="248" spans="1:35" ht="120">
      <c r="A248" s="108">
        <v>2022</v>
      </c>
      <c r="B248" s="108">
        <v>952</v>
      </c>
      <c r="C248" s="109" t="s">
        <v>302</v>
      </c>
      <c r="D248" s="208" t="s">
        <v>745</v>
      </c>
      <c r="E248" s="109" t="s">
        <v>541</v>
      </c>
      <c r="F248" s="216" t="s">
        <v>746</v>
      </c>
      <c r="G248" s="112">
        <v>0.01</v>
      </c>
      <c r="H248" s="112">
        <v>0</v>
      </c>
      <c r="I248" s="107" t="s">
        <v>118</v>
      </c>
      <c r="J248" s="112">
        <f t="shared" si="12"/>
        <v>0.01</v>
      </c>
      <c r="K248" s="210" t="s">
        <v>747</v>
      </c>
      <c r="L248" s="108">
        <v>2022</v>
      </c>
      <c r="M248" s="108">
        <v>11552</v>
      </c>
      <c r="N248" s="109" t="s">
        <v>665</v>
      </c>
      <c r="O248" s="111" t="s">
        <v>748</v>
      </c>
      <c r="P248" s="109" t="s">
        <v>749</v>
      </c>
      <c r="Q248" s="109" t="s">
        <v>749</v>
      </c>
      <c r="R248" s="108">
        <v>4</v>
      </c>
      <c r="S248" s="111" t="s">
        <v>123</v>
      </c>
      <c r="T248" s="108"/>
      <c r="U248" s="108">
        <v>0</v>
      </c>
      <c r="V248" s="108">
        <v>0</v>
      </c>
      <c r="W248" s="108">
        <v>0</v>
      </c>
      <c r="X248" s="113">
        <v>0</v>
      </c>
      <c r="Y248" s="113">
        <v>0</v>
      </c>
      <c r="Z248" s="113">
        <v>0</v>
      </c>
      <c r="AA248" s="114" t="s">
        <v>189</v>
      </c>
      <c r="AB248" s="108">
        <v>3573</v>
      </c>
      <c r="AC248" s="109" t="s">
        <v>344</v>
      </c>
      <c r="AD248" s="211" t="s">
        <v>750</v>
      </c>
      <c r="AE248" s="211" t="s">
        <v>344</v>
      </c>
      <c r="AF248" s="212">
        <f t="shared" si="13"/>
        <v>-50</v>
      </c>
      <c r="AG248" s="213">
        <f t="shared" si="14"/>
        <v>0.01</v>
      </c>
      <c r="AH248" s="214">
        <f t="shared" si="15"/>
        <v>-0.5</v>
      </c>
      <c r="AI248" s="215" t="s">
        <v>127</v>
      </c>
    </row>
    <row r="249" spans="1:35" ht="108">
      <c r="A249" s="108">
        <v>2022</v>
      </c>
      <c r="B249" s="108">
        <v>953</v>
      </c>
      <c r="C249" s="109" t="s">
        <v>302</v>
      </c>
      <c r="D249" s="208" t="s">
        <v>751</v>
      </c>
      <c r="E249" s="109" t="s">
        <v>541</v>
      </c>
      <c r="F249" s="216" t="s">
        <v>752</v>
      </c>
      <c r="G249" s="112">
        <v>2187.09</v>
      </c>
      <c r="H249" s="112">
        <v>424.67</v>
      </c>
      <c r="I249" s="107" t="s">
        <v>118</v>
      </c>
      <c r="J249" s="112">
        <f t="shared" si="12"/>
        <v>1762.42</v>
      </c>
      <c r="K249" s="210" t="s">
        <v>747</v>
      </c>
      <c r="L249" s="108">
        <v>2022</v>
      </c>
      <c r="M249" s="108">
        <v>11554</v>
      </c>
      <c r="N249" s="109" t="s">
        <v>665</v>
      </c>
      <c r="O249" s="111" t="s">
        <v>748</v>
      </c>
      <c r="P249" s="109" t="s">
        <v>749</v>
      </c>
      <c r="Q249" s="109" t="s">
        <v>749</v>
      </c>
      <c r="R249" s="108">
        <v>4</v>
      </c>
      <c r="S249" s="111" t="s">
        <v>123</v>
      </c>
      <c r="T249" s="108">
        <v>1040202</v>
      </c>
      <c r="U249" s="108">
        <v>1560</v>
      </c>
      <c r="V249" s="108">
        <v>1366</v>
      </c>
      <c r="W249" s="108">
        <v>99</v>
      </c>
      <c r="X249" s="113">
        <v>2022</v>
      </c>
      <c r="Y249" s="113">
        <v>694</v>
      </c>
      <c r="Z249" s="113">
        <v>0</v>
      </c>
      <c r="AA249" s="114" t="s">
        <v>189</v>
      </c>
      <c r="AB249" s="108">
        <v>3572</v>
      </c>
      <c r="AC249" s="109" t="s">
        <v>344</v>
      </c>
      <c r="AD249" s="211" t="s">
        <v>750</v>
      </c>
      <c r="AE249" s="211" t="s">
        <v>344</v>
      </c>
      <c r="AF249" s="212">
        <f t="shared" si="13"/>
        <v>-50</v>
      </c>
      <c r="AG249" s="213">
        <f t="shared" si="14"/>
        <v>1762.42</v>
      </c>
      <c r="AH249" s="214">
        <f t="shared" si="15"/>
        <v>-88121</v>
      </c>
      <c r="AI249" s="215" t="s">
        <v>127</v>
      </c>
    </row>
    <row r="250" spans="1:35" ht="120">
      <c r="A250" s="108">
        <v>2022</v>
      </c>
      <c r="B250" s="108">
        <v>954</v>
      </c>
      <c r="C250" s="109" t="s">
        <v>302</v>
      </c>
      <c r="D250" s="208" t="s">
        <v>753</v>
      </c>
      <c r="E250" s="109" t="s">
        <v>541</v>
      </c>
      <c r="F250" s="216" t="s">
        <v>754</v>
      </c>
      <c r="G250" s="112">
        <v>1596.42</v>
      </c>
      <c r="H250" s="112">
        <v>309.98</v>
      </c>
      <c r="I250" s="107" t="s">
        <v>118</v>
      </c>
      <c r="J250" s="112">
        <f t="shared" si="12"/>
        <v>1286.44</v>
      </c>
      <c r="K250" s="210" t="s">
        <v>747</v>
      </c>
      <c r="L250" s="108">
        <v>2022</v>
      </c>
      <c r="M250" s="108">
        <v>11556</v>
      </c>
      <c r="N250" s="109" t="s">
        <v>665</v>
      </c>
      <c r="O250" s="111" t="s">
        <v>748</v>
      </c>
      <c r="P250" s="109" t="s">
        <v>749</v>
      </c>
      <c r="Q250" s="109" t="s">
        <v>749</v>
      </c>
      <c r="R250" s="108">
        <v>4</v>
      </c>
      <c r="S250" s="111" t="s">
        <v>123</v>
      </c>
      <c r="T250" s="108">
        <v>1040102</v>
      </c>
      <c r="U250" s="108">
        <v>1450</v>
      </c>
      <c r="V250" s="108">
        <v>1461</v>
      </c>
      <c r="W250" s="108">
        <v>99</v>
      </c>
      <c r="X250" s="113">
        <v>2022</v>
      </c>
      <c r="Y250" s="113">
        <v>693</v>
      </c>
      <c r="Z250" s="113">
        <v>0</v>
      </c>
      <c r="AA250" s="114" t="s">
        <v>189</v>
      </c>
      <c r="AB250" s="108">
        <v>3571</v>
      </c>
      <c r="AC250" s="109" t="s">
        <v>344</v>
      </c>
      <c r="AD250" s="211" t="s">
        <v>750</v>
      </c>
      <c r="AE250" s="211" t="s">
        <v>344</v>
      </c>
      <c r="AF250" s="212">
        <f t="shared" si="13"/>
        <v>-50</v>
      </c>
      <c r="AG250" s="213">
        <f t="shared" si="14"/>
        <v>1286.44</v>
      </c>
      <c r="AH250" s="214">
        <f t="shared" si="15"/>
        <v>-64322</v>
      </c>
      <c r="AI250" s="215" t="s">
        <v>127</v>
      </c>
    </row>
    <row r="251" spans="1:35" ht="108">
      <c r="A251" s="108">
        <v>2022</v>
      </c>
      <c r="B251" s="108">
        <v>955</v>
      </c>
      <c r="C251" s="109" t="s">
        <v>302</v>
      </c>
      <c r="D251" s="208" t="s">
        <v>755</v>
      </c>
      <c r="E251" s="109" t="s">
        <v>541</v>
      </c>
      <c r="F251" s="216" t="s">
        <v>756</v>
      </c>
      <c r="G251" s="112">
        <v>2187.09</v>
      </c>
      <c r="H251" s="112">
        <v>424.67</v>
      </c>
      <c r="I251" s="107" t="s">
        <v>118</v>
      </c>
      <c r="J251" s="112">
        <f t="shared" si="12"/>
        <v>1762.42</v>
      </c>
      <c r="K251" s="210" t="s">
        <v>747</v>
      </c>
      <c r="L251" s="108">
        <v>2022</v>
      </c>
      <c r="M251" s="108">
        <v>11553</v>
      </c>
      <c r="N251" s="109" t="s">
        <v>665</v>
      </c>
      <c r="O251" s="111" t="s">
        <v>748</v>
      </c>
      <c r="P251" s="109" t="s">
        <v>749</v>
      </c>
      <c r="Q251" s="109" t="s">
        <v>749</v>
      </c>
      <c r="R251" s="108">
        <v>4</v>
      </c>
      <c r="S251" s="111" t="s">
        <v>123</v>
      </c>
      <c r="T251" s="108">
        <v>1010502</v>
      </c>
      <c r="U251" s="108">
        <v>460</v>
      </c>
      <c r="V251" s="108">
        <v>1900</v>
      </c>
      <c r="W251" s="108">
        <v>99</v>
      </c>
      <c r="X251" s="113">
        <v>2022</v>
      </c>
      <c r="Y251" s="113">
        <v>692</v>
      </c>
      <c r="Z251" s="113">
        <v>0</v>
      </c>
      <c r="AA251" s="114" t="s">
        <v>189</v>
      </c>
      <c r="AB251" s="108">
        <v>3570</v>
      </c>
      <c r="AC251" s="109" t="s">
        <v>344</v>
      </c>
      <c r="AD251" s="211" t="s">
        <v>750</v>
      </c>
      <c r="AE251" s="211" t="s">
        <v>344</v>
      </c>
      <c r="AF251" s="212">
        <f t="shared" si="13"/>
        <v>-50</v>
      </c>
      <c r="AG251" s="213">
        <f t="shared" si="14"/>
        <v>1762.42</v>
      </c>
      <c r="AH251" s="214">
        <f t="shared" si="15"/>
        <v>-88121</v>
      </c>
      <c r="AI251" s="215" t="s">
        <v>127</v>
      </c>
    </row>
    <row r="252" spans="1:35" ht="96">
      <c r="A252" s="108">
        <v>2022</v>
      </c>
      <c r="B252" s="108">
        <v>956</v>
      </c>
      <c r="C252" s="109" t="s">
        <v>344</v>
      </c>
      <c r="D252" s="208" t="s">
        <v>757</v>
      </c>
      <c r="E252" s="109" t="s">
        <v>758</v>
      </c>
      <c r="F252" s="216" t="s">
        <v>759</v>
      </c>
      <c r="G252" s="112">
        <v>414.39</v>
      </c>
      <c r="H252" s="112">
        <v>0</v>
      </c>
      <c r="I252" s="107" t="s">
        <v>127</v>
      </c>
      <c r="J252" s="112">
        <f t="shared" si="12"/>
        <v>414.39</v>
      </c>
      <c r="K252" s="210" t="s">
        <v>505</v>
      </c>
      <c r="L252" s="108">
        <v>2022</v>
      </c>
      <c r="M252" s="108">
        <v>11791</v>
      </c>
      <c r="N252" s="109" t="s">
        <v>344</v>
      </c>
      <c r="O252" s="111" t="s">
        <v>506</v>
      </c>
      <c r="P252" s="109" t="s">
        <v>507</v>
      </c>
      <c r="Q252" s="109" t="s">
        <v>508</v>
      </c>
      <c r="R252" s="108">
        <v>10</v>
      </c>
      <c r="S252" s="111" t="s">
        <v>246</v>
      </c>
      <c r="T252" s="108">
        <v>1100403</v>
      </c>
      <c r="U252" s="108">
        <v>4100</v>
      </c>
      <c r="V252" s="108">
        <v>1881</v>
      </c>
      <c r="W252" s="108">
        <v>99</v>
      </c>
      <c r="X252" s="113">
        <v>2022</v>
      </c>
      <c r="Y252" s="113">
        <v>142</v>
      </c>
      <c r="Z252" s="113">
        <v>0</v>
      </c>
      <c r="AA252" s="114" t="s">
        <v>344</v>
      </c>
      <c r="AB252" s="108">
        <v>3568</v>
      </c>
      <c r="AC252" s="109" t="s">
        <v>344</v>
      </c>
      <c r="AD252" s="211" t="s">
        <v>760</v>
      </c>
      <c r="AE252" s="211" t="s">
        <v>344</v>
      </c>
      <c r="AF252" s="212">
        <f t="shared" si="13"/>
        <v>-59</v>
      </c>
      <c r="AG252" s="213">
        <f t="shared" si="14"/>
        <v>414.39</v>
      </c>
      <c r="AH252" s="214">
        <f t="shared" si="15"/>
        <v>-24449.01</v>
      </c>
      <c r="AI252" s="215" t="s">
        <v>127</v>
      </c>
    </row>
    <row r="253" spans="1:35" ht="72">
      <c r="A253" s="108">
        <v>2022</v>
      </c>
      <c r="B253" s="108">
        <v>957</v>
      </c>
      <c r="C253" s="109" t="s">
        <v>344</v>
      </c>
      <c r="D253" s="208" t="s">
        <v>761</v>
      </c>
      <c r="E253" s="109" t="s">
        <v>189</v>
      </c>
      <c r="F253" s="216" t="s">
        <v>762</v>
      </c>
      <c r="G253" s="112">
        <v>1769.3</v>
      </c>
      <c r="H253" s="112">
        <v>84.25</v>
      </c>
      <c r="I253" s="107" t="s">
        <v>118</v>
      </c>
      <c r="J253" s="112">
        <f t="shared" si="12"/>
        <v>1685.05</v>
      </c>
      <c r="K253" s="210" t="s">
        <v>243</v>
      </c>
      <c r="L253" s="108">
        <v>2022</v>
      </c>
      <c r="M253" s="108">
        <v>11803</v>
      </c>
      <c r="N253" s="109" t="s">
        <v>344</v>
      </c>
      <c r="O253" s="111" t="s">
        <v>244</v>
      </c>
      <c r="P253" s="109" t="s">
        <v>245</v>
      </c>
      <c r="Q253" s="109" t="s">
        <v>245</v>
      </c>
      <c r="R253" s="108">
        <v>10</v>
      </c>
      <c r="S253" s="111" t="s">
        <v>246</v>
      </c>
      <c r="T253" s="108">
        <v>1100403</v>
      </c>
      <c r="U253" s="108">
        <v>4100</v>
      </c>
      <c r="V253" s="108">
        <v>20000</v>
      </c>
      <c r="W253" s="108">
        <v>99</v>
      </c>
      <c r="X253" s="113">
        <v>2022</v>
      </c>
      <c r="Y253" s="113">
        <v>379</v>
      </c>
      <c r="Z253" s="113">
        <v>0</v>
      </c>
      <c r="AA253" s="114" t="s">
        <v>344</v>
      </c>
      <c r="AB253" s="108">
        <v>3569</v>
      </c>
      <c r="AC253" s="109" t="s">
        <v>344</v>
      </c>
      <c r="AD253" s="211" t="s">
        <v>763</v>
      </c>
      <c r="AE253" s="211" t="s">
        <v>344</v>
      </c>
      <c r="AF253" s="212">
        <f t="shared" si="13"/>
        <v>-58</v>
      </c>
      <c r="AG253" s="213">
        <f t="shared" si="14"/>
        <v>1685.05</v>
      </c>
      <c r="AH253" s="214">
        <f t="shared" si="15"/>
        <v>-97732.9</v>
      </c>
      <c r="AI253" s="215" t="s">
        <v>127</v>
      </c>
    </row>
    <row r="254" spans="1:35" ht="84">
      <c r="A254" s="108">
        <v>2022</v>
      </c>
      <c r="B254" s="108">
        <v>958</v>
      </c>
      <c r="C254" s="109" t="s">
        <v>344</v>
      </c>
      <c r="D254" s="208" t="s">
        <v>764</v>
      </c>
      <c r="E254" s="109" t="s">
        <v>571</v>
      </c>
      <c r="F254" s="216" t="s">
        <v>765</v>
      </c>
      <c r="G254" s="112">
        <v>1494.49</v>
      </c>
      <c r="H254" s="112">
        <v>269.5</v>
      </c>
      <c r="I254" s="107" t="s">
        <v>118</v>
      </c>
      <c r="J254" s="112">
        <f t="shared" si="12"/>
        <v>1224.99</v>
      </c>
      <c r="K254" s="210" t="s">
        <v>766</v>
      </c>
      <c r="L254" s="108">
        <v>2022</v>
      </c>
      <c r="M254" s="108">
        <v>11299</v>
      </c>
      <c r="N254" s="109" t="s">
        <v>631</v>
      </c>
      <c r="O254" s="111" t="s">
        <v>767</v>
      </c>
      <c r="P254" s="109" t="s">
        <v>768</v>
      </c>
      <c r="Q254" s="109" t="s">
        <v>119</v>
      </c>
      <c r="R254" s="108">
        <v>4</v>
      </c>
      <c r="S254" s="111" t="s">
        <v>123</v>
      </c>
      <c r="T254" s="108">
        <v>2010501</v>
      </c>
      <c r="U254" s="108">
        <v>6130</v>
      </c>
      <c r="V254" s="108">
        <v>3035</v>
      </c>
      <c r="W254" s="108">
        <v>99</v>
      </c>
      <c r="X254" s="113">
        <v>2022</v>
      </c>
      <c r="Y254" s="113">
        <v>661</v>
      </c>
      <c r="Z254" s="113">
        <v>0</v>
      </c>
      <c r="AA254" s="114" t="s">
        <v>189</v>
      </c>
      <c r="AB254" s="108">
        <v>3586</v>
      </c>
      <c r="AC254" s="109" t="s">
        <v>344</v>
      </c>
      <c r="AD254" s="211" t="s">
        <v>654</v>
      </c>
      <c r="AE254" s="211" t="s">
        <v>344</v>
      </c>
      <c r="AF254" s="212">
        <f t="shared" si="13"/>
        <v>-42</v>
      </c>
      <c r="AG254" s="213">
        <f t="shared" si="14"/>
        <v>1224.99</v>
      </c>
      <c r="AH254" s="214">
        <f t="shared" si="15"/>
        <v>-51449.58</v>
      </c>
      <c r="AI254" s="215" t="s">
        <v>127</v>
      </c>
    </row>
    <row r="255" spans="1:35" ht="84">
      <c r="A255" s="108">
        <v>2022</v>
      </c>
      <c r="B255" s="108">
        <v>958</v>
      </c>
      <c r="C255" s="109" t="s">
        <v>344</v>
      </c>
      <c r="D255" s="208" t="s">
        <v>764</v>
      </c>
      <c r="E255" s="109" t="s">
        <v>571</v>
      </c>
      <c r="F255" s="216" t="s">
        <v>765</v>
      </c>
      <c r="G255" s="112">
        <v>30.51</v>
      </c>
      <c r="H255" s="112">
        <v>5.5</v>
      </c>
      <c r="I255" s="107" t="s">
        <v>118</v>
      </c>
      <c r="J255" s="112">
        <f t="shared" si="12"/>
        <v>25.01</v>
      </c>
      <c r="K255" s="210" t="s">
        <v>766</v>
      </c>
      <c r="L255" s="108">
        <v>2022</v>
      </c>
      <c r="M255" s="108">
        <v>11299</v>
      </c>
      <c r="N255" s="109" t="s">
        <v>631</v>
      </c>
      <c r="O255" s="111" t="s">
        <v>767</v>
      </c>
      <c r="P255" s="109" t="s">
        <v>768</v>
      </c>
      <c r="Q255" s="109" t="s">
        <v>119</v>
      </c>
      <c r="R255" s="108">
        <v>4</v>
      </c>
      <c r="S255" s="111" t="s">
        <v>123</v>
      </c>
      <c r="T255" s="108">
        <v>2060201</v>
      </c>
      <c r="U255" s="108">
        <v>7830</v>
      </c>
      <c r="V255" s="108">
        <v>3405</v>
      </c>
      <c r="W255" s="108">
        <v>20</v>
      </c>
      <c r="X255" s="113">
        <v>2022</v>
      </c>
      <c r="Y255" s="113">
        <v>660</v>
      </c>
      <c r="Z255" s="113">
        <v>0</v>
      </c>
      <c r="AA255" s="114" t="s">
        <v>189</v>
      </c>
      <c r="AB255" s="108">
        <v>3587</v>
      </c>
      <c r="AC255" s="109" t="s">
        <v>344</v>
      </c>
      <c r="AD255" s="211" t="s">
        <v>654</v>
      </c>
      <c r="AE255" s="211" t="s">
        <v>344</v>
      </c>
      <c r="AF255" s="212">
        <f t="shared" si="13"/>
        <v>-42</v>
      </c>
      <c r="AG255" s="213">
        <f t="shared" si="14"/>
        <v>25.01</v>
      </c>
      <c r="AH255" s="214">
        <f t="shared" si="15"/>
        <v>-1050.42</v>
      </c>
      <c r="AI255" s="215" t="s">
        <v>127</v>
      </c>
    </row>
    <row r="256" spans="1:35" ht="60">
      <c r="A256" s="108">
        <v>2022</v>
      </c>
      <c r="B256" s="108">
        <v>959</v>
      </c>
      <c r="C256" s="109" t="s">
        <v>291</v>
      </c>
      <c r="D256" s="208" t="s">
        <v>769</v>
      </c>
      <c r="E256" s="109" t="s">
        <v>344</v>
      </c>
      <c r="F256" s="216" t="s">
        <v>770</v>
      </c>
      <c r="G256" s="112">
        <v>5887.11</v>
      </c>
      <c r="H256" s="112">
        <v>280.34</v>
      </c>
      <c r="I256" s="107" t="s">
        <v>118</v>
      </c>
      <c r="J256" s="112">
        <f t="shared" si="12"/>
        <v>5606.7699999999995</v>
      </c>
      <c r="K256" s="210" t="s">
        <v>257</v>
      </c>
      <c r="L256" s="108">
        <v>2022</v>
      </c>
      <c r="M256" s="108">
        <v>11841</v>
      </c>
      <c r="N256" s="109" t="s">
        <v>344</v>
      </c>
      <c r="O256" s="111" t="s">
        <v>258</v>
      </c>
      <c r="P256" s="109" t="s">
        <v>259</v>
      </c>
      <c r="Q256" s="109" t="s">
        <v>259</v>
      </c>
      <c r="R256" s="108">
        <v>10</v>
      </c>
      <c r="S256" s="111" t="s">
        <v>246</v>
      </c>
      <c r="T256" s="108">
        <v>1100403</v>
      </c>
      <c r="U256" s="108">
        <v>4100</v>
      </c>
      <c r="V256" s="108">
        <v>1895</v>
      </c>
      <c r="W256" s="108">
        <v>10</v>
      </c>
      <c r="X256" s="113">
        <v>2022</v>
      </c>
      <c r="Y256" s="113">
        <v>637</v>
      </c>
      <c r="Z256" s="113">
        <v>0</v>
      </c>
      <c r="AA256" s="114" t="s">
        <v>291</v>
      </c>
      <c r="AB256" s="108">
        <v>3611</v>
      </c>
      <c r="AC256" s="109" t="s">
        <v>291</v>
      </c>
      <c r="AD256" s="211" t="s">
        <v>771</v>
      </c>
      <c r="AE256" s="211" t="s">
        <v>291</v>
      </c>
      <c r="AF256" s="212">
        <f t="shared" si="13"/>
        <v>-59</v>
      </c>
      <c r="AG256" s="213">
        <f t="shared" si="14"/>
        <v>5606.7699999999995</v>
      </c>
      <c r="AH256" s="214">
        <f t="shared" si="15"/>
        <v>-330799.43</v>
      </c>
      <c r="AI256" s="215" t="s">
        <v>127</v>
      </c>
    </row>
    <row r="257" spans="1:35" ht="132">
      <c r="A257" s="108">
        <v>2022</v>
      </c>
      <c r="B257" s="108">
        <v>960</v>
      </c>
      <c r="C257" s="109" t="s">
        <v>291</v>
      </c>
      <c r="D257" s="208" t="s">
        <v>772</v>
      </c>
      <c r="E257" s="109" t="s">
        <v>331</v>
      </c>
      <c r="F257" s="216" t="s">
        <v>184</v>
      </c>
      <c r="G257" s="112">
        <v>6710</v>
      </c>
      <c r="H257" s="112">
        <v>1210</v>
      </c>
      <c r="I257" s="107" t="s">
        <v>118</v>
      </c>
      <c r="J257" s="112">
        <f t="shared" si="12"/>
        <v>5500</v>
      </c>
      <c r="K257" s="210" t="s">
        <v>185</v>
      </c>
      <c r="L257" s="108">
        <v>2022</v>
      </c>
      <c r="M257" s="108">
        <v>11680</v>
      </c>
      <c r="N257" s="109" t="s">
        <v>331</v>
      </c>
      <c r="O257" s="111" t="s">
        <v>186</v>
      </c>
      <c r="P257" s="109" t="s">
        <v>187</v>
      </c>
      <c r="Q257" s="109" t="s">
        <v>187</v>
      </c>
      <c r="R257" s="108">
        <v>9</v>
      </c>
      <c r="S257" s="111" t="s">
        <v>188</v>
      </c>
      <c r="T257" s="108">
        <v>1010403</v>
      </c>
      <c r="U257" s="108">
        <v>360</v>
      </c>
      <c r="V257" s="108">
        <v>1135</v>
      </c>
      <c r="W257" s="108">
        <v>99</v>
      </c>
      <c r="X257" s="113">
        <v>2022</v>
      </c>
      <c r="Y257" s="113">
        <v>88</v>
      </c>
      <c r="Z257" s="113">
        <v>0</v>
      </c>
      <c r="AA257" s="114" t="s">
        <v>291</v>
      </c>
      <c r="AB257" s="108">
        <v>3624</v>
      </c>
      <c r="AC257" s="109" t="s">
        <v>291</v>
      </c>
      <c r="AD257" s="211" t="s">
        <v>744</v>
      </c>
      <c r="AE257" s="211" t="s">
        <v>291</v>
      </c>
      <c r="AF257" s="212">
        <f t="shared" si="13"/>
        <v>-54</v>
      </c>
      <c r="AG257" s="213">
        <f t="shared" si="14"/>
        <v>5500</v>
      </c>
      <c r="AH257" s="214">
        <f t="shared" si="15"/>
        <v>-297000</v>
      </c>
      <c r="AI257" s="215" t="s">
        <v>127</v>
      </c>
    </row>
    <row r="258" spans="1:35" ht="84">
      <c r="A258" s="108">
        <v>2022</v>
      </c>
      <c r="B258" s="108">
        <v>961</v>
      </c>
      <c r="C258" s="109" t="s">
        <v>291</v>
      </c>
      <c r="D258" s="208" t="s">
        <v>773</v>
      </c>
      <c r="E258" s="109" t="s">
        <v>331</v>
      </c>
      <c r="F258" s="216" t="s">
        <v>316</v>
      </c>
      <c r="G258" s="112">
        <v>122</v>
      </c>
      <c r="H258" s="112">
        <v>0</v>
      </c>
      <c r="I258" s="107" t="s">
        <v>127</v>
      </c>
      <c r="J258" s="112">
        <f t="shared" si="12"/>
        <v>122</v>
      </c>
      <c r="K258" s="210" t="s">
        <v>119</v>
      </c>
      <c r="L258" s="108">
        <v>2022</v>
      </c>
      <c r="M258" s="108">
        <v>11808</v>
      </c>
      <c r="N258" s="109" t="s">
        <v>344</v>
      </c>
      <c r="O258" s="111" t="s">
        <v>318</v>
      </c>
      <c r="P258" s="109" t="s">
        <v>319</v>
      </c>
      <c r="Q258" s="109" t="s">
        <v>319</v>
      </c>
      <c r="R258" s="108">
        <v>6</v>
      </c>
      <c r="S258" s="111" t="s">
        <v>172</v>
      </c>
      <c r="T258" s="108">
        <v>1090303</v>
      </c>
      <c r="U258" s="108">
        <v>3330</v>
      </c>
      <c r="V258" s="108">
        <v>2022</v>
      </c>
      <c r="W258" s="108">
        <v>99</v>
      </c>
      <c r="X258" s="113">
        <v>2021</v>
      </c>
      <c r="Y258" s="113">
        <v>255</v>
      </c>
      <c r="Z258" s="113">
        <v>0</v>
      </c>
      <c r="AA258" s="114" t="s">
        <v>291</v>
      </c>
      <c r="AB258" s="108">
        <v>3625</v>
      </c>
      <c r="AC258" s="109" t="s">
        <v>291</v>
      </c>
      <c r="AD258" s="211" t="s">
        <v>763</v>
      </c>
      <c r="AE258" s="211" t="s">
        <v>291</v>
      </c>
      <c r="AF258" s="212">
        <f t="shared" si="13"/>
        <v>-57</v>
      </c>
      <c r="AG258" s="213">
        <f t="shared" si="14"/>
        <v>122</v>
      </c>
      <c r="AH258" s="214">
        <f t="shared" si="15"/>
        <v>-6954</v>
      </c>
      <c r="AI258" s="215" t="s">
        <v>127</v>
      </c>
    </row>
    <row r="259" spans="1:35" ht="84">
      <c r="A259" s="108">
        <v>2022</v>
      </c>
      <c r="B259" s="108">
        <v>962</v>
      </c>
      <c r="C259" s="109" t="s">
        <v>291</v>
      </c>
      <c r="D259" s="208" t="s">
        <v>774</v>
      </c>
      <c r="E259" s="109" t="s">
        <v>164</v>
      </c>
      <c r="F259" s="216" t="s">
        <v>775</v>
      </c>
      <c r="G259" s="112">
        <v>341.6</v>
      </c>
      <c r="H259" s="112">
        <v>61.6</v>
      </c>
      <c r="I259" s="107" t="s">
        <v>118</v>
      </c>
      <c r="J259" s="112">
        <f t="shared" si="12"/>
        <v>280</v>
      </c>
      <c r="K259" s="210" t="s">
        <v>776</v>
      </c>
      <c r="L259" s="108">
        <v>2022</v>
      </c>
      <c r="M259" s="108">
        <v>11551</v>
      </c>
      <c r="N259" s="109" t="s">
        <v>665</v>
      </c>
      <c r="O259" s="111" t="s">
        <v>777</v>
      </c>
      <c r="P259" s="109" t="s">
        <v>778</v>
      </c>
      <c r="Q259" s="109" t="s">
        <v>778</v>
      </c>
      <c r="R259" s="108">
        <v>6</v>
      </c>
      <c r="S259" s="111" t="s">
        <v>172</v>
      </c>
      <c r="T259" s="108">
        <v>1010203</v>
      </c>
      <c r="U259" s="108">
        <v>140</v>
      </c>
      <c r="V259" s="108">
        <v>1042</v>
      </c>
      <c r="W259" s="108">
        <v>100</v>
      </c>
      <c r="X259" s="113">
        <v>2022</v>
      </c>
      <c r="Y259" s="113">
        <v>632</v>
      </c>
      <c r="Z259" s="113">
        <v>0</v>
      </c>
      <c r="AA259" s="114" t="s">
        <v>291</v>
      </c>
      <c r="AB259" s="108">
        <v>3626</v>
      </c>
      <c r="AC259" s="109" t="s">
        <v>291</v>
      </c>
      <c r="AD259" s="211" t="s">
        <v>779</v>
      </c>
      <c r="AE259" s="211" t="s">
        <v>291</v>
      </c>
      <c r="AF259" s="212">
        <f t="shared" si="13"/>
        <v>-51</v>
      </c>
      <c r="AG259" s="213">
        <f t="shared" si="14"/>
        <v>280</v>
      </c>
      <c r="AH259" s="214">
        <f t="shared" si="15"/>
        <v>-14280</v>
      </c>
      <c r="AI259" s="215" t="s">
        <v>127</v>
      </c>
    </row>
    <row r="260" spans="1:35" ht="60">
      <c r="A260" s="108">
        <v>2022</v>
      </c>
      <c r="B260" s="108">
        <v>963</v>
      </c>
      <c r="C260" s="109" t="s">
        <v>291</v>
      </c>
      <c r="D260" s="208" t="s">
        <v>780</v>
      </c>
      <c r="E260" s="109" t="s">
        <v>344</v>
      </c>
      <c r="F260" s="216" t="s">
        <v>781</v>
      </c>
      <c r="G260" s="112">
        <v>1162.34</v>
      </c>
      <c r="H260" s="112">
        <v>55.35</v>
      </c>
      <c r="I260" s="107" t="s">
        <v>118</v>
      </c>
      <c r="J260" s="112">
        <f t="shared" si="12"/>
        <v>1106.99</v>
      </c>
      <c r="K260" s="210" t="s">
        <v>257</v>
      </c>
      <c r="L260" s="108">
        <v>2022</v>
      </c>
      <c r="M260" s="108">
        <v>11842</v>
      </c>
      <c r="N260" s="109" t="s">
        <v>344</v>
      </c>
      <c r="O260" s="111" t="s">
        <v>258</v>
      </c>
      <c r="P260" s="109" t="s">
        <v>259</v>
      </c>
      <c r="Q260" s="109" t="s">
        <v>259</v>
      </c>
      <c r="R260" s="108">
        <v>10</v>
      </c>
      <c r="S260" s="111" t="s">
        <v>246</v>
      </c>
      <c r="T260" s="108">
        <v>1100403</v>
      </c>
      <c r="U260" s="108">
        <v>4100</v>
      </c>
      <c r="V260" s="108">
        <v>1880</v>
      </c>
      <c r="W260" s="108">
        <v>99</v>
      </c>
      <c r="X260" s="113">
        <v>2022</v>
      </c>
      <c r="Y260" s="113">
        <v>275</v>
      </c>
      <c r="Z260" s="113">
        <v>0</v>
      </c>
      <c r="AA260" s="114" t="s">
        <v>291</v>
      </c>
      <c r="AB260" s="108">
        <v>3627</v>
      </c>
      <c r="AC260" s="109" t="s">
        <v>291</v>
      </c>
      <c r="AD260" s="211" t="s">
        <v>771</v>
      </c>
      <c r="AE260" s="211" t="s">
        <v>291</v>
      </c>
      <c r="AF260" s="212">
        <f t="shared" si="13"/>
        <v>-59</v>
      </c>
      <c r="AG260" s="213">
        <f t="shared" si="14"/>
        <v>1106.99</v>
      </c>
      <c r="AH260" s="214">
        <f t="shared" si="15"/>
        <v>-65312.41</v>
      </c>
      <c r="AI260" s="215" t="s">
        <v>127</v>
      </c>
    </row>
    <row r="261" spans="1:35" ht="180">
      <c r="A261" s="108">
        <v>2022</v>
      </c>
      <c r="B261" s="108">
        <v>965</v>
      </c>
      <c r="C261" s="109" t="s">
        <v>350</v>
      </c>
      <c r="D261" s="208" t="s">
        <v>782</v>
      </c>
      <c r="E261" s="109" t="s">
        <v>601</v>
      </c>
      <c r="F261" s="216" t="s">
        <v>783</v>
      </c>
      <c r="G261" s="112">
        <v>3211.26</v>
      </c>
      <c r="H261" s="112">
        <v>579.08</v>
      </c>
      <c r="I261" s="107" t="s">
        <v>118</v>
      </c>
      <c r="J261" s="112">
        <f t="shared" si="12"/>
        <v>2632.1800000000003</v>
      </c>
      <c r="K261" s="210" t="s">
        <v>784</v>
      </c>
      <c r="L261" s="108">
        <v>2022</v>
      </c>
      <c r="M261" s="108">
        <v>11687</v>
      </c>
      <c r="N261" s="109" t="s">
        <v>331</v>
      </c>
      <c r="O261" s="111" t="s">
        <v>785</v>
      </c>
      <c r="P261" s="109" t="s">
        <v>786</v>
      </c>
      <c r="Q261" s="109" t="s">
        <v>786</v>
      </c>
      <c r="R261" s="108">
        <v>4</v>
      </c>
      <c r="S261" s="111" t="s">
        <v>123</v>
      </c>
      <c r="T261" s="108">
        <v>1080202</v>
      </c>
      <c r="U261" s="108">
        <v>2880</v>
      </c>
      <c r="V261" s="108">
        <v>1937</v>
      </c>
      <c r="W261" s="108">
        <v>100</v>
      </c>
      <c r="X261" s="113">
        <v>2022</v>
      </c>
      <c r="Y261" s="113">
        <v>697</v>
      </c>
      <c r="Z261" s="113">
        <v>0</v>
      </c>
      <c r="AA261" s="114" t="s">
        <v>189</v>
      </c>
      <c r="AB261" s="108">
        <v>3636</v>
      </c>
      <c r="AC261" s="109" t="s">
        <v>350</v>
      </c>
      <c r="AD261" s="211" t="s">
        <v>744</v>
      </c>
      <c r="AE261" s="211" t="s">
        <v>350</v>
      </c>
      <c r="AF261" s="212">
        <f t="shared" si="13"/>
        <v>-53</v>
      </c>
      <c r="AG261" s="213">
        <f t="shared" si="14"/>
        <v>2632.1800000000003</v>
      </c>
      <c r="AH261" s="214">
        <f t="shared" si="15"/>
        <v>-139505.54</v>
      </c>
      <c r="AI261" s="215" t="s">
        <v>127</v>
      </c>
    </row>
    <row r="262" spans="1:35" ht="180">
      <c r="A262" s="108">
        <v>2022</v>
      </c>
      <c r="B262" s="108">
        <v>965</v>
      </c>
      <c r="C262" s="109" t="s">
        <v>350</v>
      </c>
      <c r="D262" s="208" t="s">
        <v>782</v>
      </c>
      <c r="E262" s="109" t="s">
        <v>601</v>
      </c>
      <c r="F262" s="216" t="s">
        <v>783</v>
      </c>
      <c r="G262" s="112">
        <v>595.14</v>
      </c>
      <c r="H262" s="112">
        <v>107.32</v>
      </c>
      <c r="I262" s="107" t="s">
        <v>118</v>
      </c>
      <c r="J262" s="112">
        <f t="shared" si="12"/>
        <v>487.82</v>
      </c>
      <c r="K262" s="210" t="s">
        <v>784</v>
      </c>
      <c r="L262" s="108">
        <v>2022</v>
      </c>
      <c r="M262" s="108">
        <v>11687</v>
      </c>
      <c r="N262" s="109" t="s">
        <v>331</v>
      </c>
      <c r="O262" s="111" t="s">
        <v>785</v>
      </c>
      <c r="P262" s="109" t="s">
        <v>786</v>
      </c>
      <c r="Q262" s="109" t="s">
        <v>786</v>
      </c>
      <c r="R262" s="108">
        <v>4</v>
      </c>
      <c r="S262" s="111" t="s">
        <v>123</v>
      </c>
      <c r="T262" s="108">
        <v>1080203</v>
      </c>
      <c r="U262" s="108">
        <v>2890</v>
      </c>
      <c r="V262" s="108">
        <v>1939</v>
      </c>
      <c r="W262" s="108">
        <v>99</v>
      </c>
      <c r="X262" s="113">
        <v>2022</v>
      </c>
      <c r="Y262" s="113">
        <v>698</v>
      </c>
      <c r="Z262" s="113">
        <v>0</v>
      </c>
      <c r="AA262" s="114" t="s">
        <v>189</v>
      </c>
      <c r="AB262" s="108">
        <v>3637</v>
      </c>
      <c r="AC262" s="109" t="s">
        <v>350</v>
      </c>
      <c r="AD262" s="211" t="s">
        <v>744</v>
      </c>
      <c r="AE262" s="211" t="s">
        <v>350</v>
      </c>
      <c r="AF262" s="212">
        <f t="shared" si="13"/>
        <v>-53</v>
      </c>
      <c r="AG262" s="213">
        <f t="shared" si="14"/>
        <v>487.82</v>
      </c>
      <c r="AH262" s="214">
        <f t="shared" si="15"/>
        <v>-25854.46</v>
      </c>
      <c r="AI262" s="215" t="s">
        <v>127</v>
      </c>
    </row>
    <row r="263" spans="1:35" ht="180">
      <c r="A263" s="108">
        <v>2022</v>
      </c>
      <c r="B263" s="108">
        <v>966</v>
      </c>
      <c r="C263" s="109" t="s">
        <v>350</v>
      </c>
      <c r="D263" s="208" t="s">
        <v>787</v>
      </c>
      <c r="E263" s="109" t="s">
        <v>665</v>
      </c>
      <c r="F263" s="216" t="s">
        <v>788</v>
      </c>
      <c r="G263" s="112">
        <v>2867</v>
      </c>
      <c r="H263" s="112">
        <v>517</v>
      </c>
      <c r="I263" s="107" t="s">
        <v>118</v>
      </c>
      <c r="J263" s="112">
        <f t="shared" si="12"/>
        <v>2350</v>
      </c>
      <c r="K263" s="210" t="s">
        <v>789</v>
      </c>
      <c r="L263" s="108">
        <v>2022</v>
      </c>
      <c r="M263" s="108">
        <v>11620</v>
      </c>
      <c r="N263" s="109" t="s">
        <v>182</v>
      </c>
      <c r="O263" s="111" t="s">
        <v>790</v>
      </c>
      <c r="P263" s="109" t="s">
        <v>791</v>
      </c>
      <c r="Q263" s="109" t="s">
        <v>792</v>
      </c>
      <c r="R263" s="108">
        <v>4</v>
      </c>
      <c r="S263" s="111" t="s">
        <v>123</v>
      </c>
      <c r="T263" s="108">
        <v>2080201</v>
      </c>
      <c r="U263" s="108">
        <v>8330</v>
      </c>
      <c r="V263" s="108">
        <v>3053</v>
      </c>
      <c r="W263" s="108">
        <v>99</v>
      </c>
      <c r="X263" s="113">
        <v>2022</v>
      </c>
      <c r="Y263" s="113">
        <v>650</v>
      </c>
      <c r="Z263" s="113">
        <v>0</v>
      </c>
      <c r="AA263" s="114" t="s">
        <v>189</v>
      </c>
      <c r="AB263" s="108">
        <v>3635</v>
      </c>
      <c r="AC263" s="109" t="s">
        <v>350</v>
      </c>
      <c r="AD263" s="211" t="s">
        <v>685</v>
      </c>
      <c r="AE263" s="211" t="s">
        <v>350</v>
      </c>
      <c r="AF263" s="212">
        <f t="shared" si="13"/>
        <v>-52</v>
      </c>
      <c r="AG263" s="213">
        <f t="shared" si="14"/>
        <v>2350</v>
      </c>
      <c r="AH263" s="214">
        <f t="shared" si="15"/>
        <v>-122200</v>
      </c>
      <c r="AI263" s="215" t="s">
        <v>127</v>
      </c>
    </row>
    <row r="264" spans="1:35" ht="96">
      <c r="A264" s="108">
        <v>2022</v>
      </c>
      <c r="B264" s="108">
        <v>967</v>
      </c>
      <c r="C264" s="109" t="s">
        <v>350</v>
      </c>
      <c r="D264" s="208" t="s">
        <v>793</v>
      </c>
      <c r="E264" s="109" t="s">
        <v>631</v>
      </c>
      <c r="F264" s="216" t="s">
        <v>794</v>
      </c>
      <c r="G264" s="112">
        <v>4000</v>
      </c>
      <c r="H264" s="112">
        <v>721.31</v>
      </c>
      <c r="I264" s="107" t="s">
        <v>118</v>
      </c>
      <c r="J264" s="112">
        <f aca="true" t="shared" si="16" ref="J264:J327">IF(I264="SI",G264-H264,G264)</f>
        <v>3278.69</v>
      </c>
      <c r="K264" s="210" t="s">
        <v>795</v>
      </c>
      <c r="L264" s="108">
        <v>2022</v>
      </c>
      <c r="M264" s="108">
        <v>11363</v>
      </c>
      <c r="N264" s="109" t="s">
        <v>541</v>
      </c>
      <c r="O264" s="111" t="s">
        <v>796</v>
      </c>
      <c r="P264" s="109" t="s">
        <v>797</v>
      </c>
      <c r="Q264" s="109" t="s">
        <v>797</v>
      </c>
      <c r="R264" s="108">
        <v>4</v>
      </c>
      <c r="S264" s="111" t="s">
        <v>123</v>
      </c>
      <c r="T264" s="108">
        <v>2010501</v>
      </c>
      <c r="U264" s="108">
        <v>6130</v>
      </c>
      <c r="V264" s="108">
        <v>3031</v>
      </c>
      <c r="W264" s="108">
        <v>99</v>
      </c>
      <c r="X264" s="113">
        <v>2022</v>
      </c>
      <c r="Y264" s="113">
        <v>655</v>
      </c>
      <c r="Z264" s="113">
        <v>0</v>
      </c>
      <c r="AA264" s="114" t="s">
        <v>189</v>
      </c>
      <c r="AB264" s="108">
        <v>3660</v>
      </c>
      <c r="AC264" s="109" t="s">
        <v>363</v>
      </c>
      <c r="AD264" s="211" t="s">
        <v>640</v>
      </c>
      <c r="AE264" s="211" t="s">
        <v>363</v>
      </c>
      <c r="AF264" s="212">
        <f aca="true" t="shared" si="17" ref="AF264:AF327">AE264-AD264</f>
        <v>-39</v>
      </c>
      <c r="AG264" s="213">
        <f aca="true" t="shared" si="18" ref="AG264:AG327">IF(AI264="SI",0,J264)</f>
        <v>3278.69</v>
      </c>
      <c r="AH264" s="214">
        <f aca="true" t="shared" si="19" ref="AH264:AH327">AG264*AF264</f>
        <v>-127868.91</v>
      </c>
      <c r="AI264" s="215" t="s">
        <v>127</v>
      </c>
    </row>
    <row r="265" spans="1:35" ht="96">
      <c r="A265" s="108">
        <v>2022</v>
      </c>
      <c r="B265" s="108">
        <v>967</v>
      </c>
      <c r="C265" s="109" t="s">
        <v>350</v>
      </c>
      <c r="D265" s="208" t="s">
        <v>793</v>
      </c>
      <c r="E265" s="109" t="s">
        <v>631</v>
      </c>
      <c r="F265" s="216" t="s">
        <v>794</v>
      </c>
      <c r="G265" s="112">
        <v>202.9</v>
      </c>
      <c r="H265" s="112">
        <v>36.59</v>
      </c>
      <c r="I265" s="107" t="s">
        <v>118</v>
      </c>
      <c r="J265" s="112">
        <f t="shared" si="16"/>
        <v>166.31</v>
      </c>
      <c r="K265" s="210" t="s">
        <v>795</v>
      </c>
      <c r="L265" s="108">
        <v>2022</v>
      </c>
      <c r="M265" s="108">
        <v>11363</v>
      </c>
      <c r="N265" s="109" t="s">
        <v>541</v>
      </c>
      <c r="O265" s="111" t="s">
        <v>796</v>
      </c>
      <c r="P265" s="109" t="s">
        <v>797</v>
      </c>
      <c r="Q265" s="109" t="s">
        <v>797</v>
      </c>
      <c r="R265" s="108">
        <v>4</v>
      </c>
      <c r="S265" s="111" t="s">
        <v>123</v>
      </c>
      <c r="T265" s="108">
        <v>2010501</v>
      </c>
      <c r="U265" s="108">
        <v>6130</v>
      </c>
      <c r="V265" s="108">
        <v>3035</v>
      </c>
      <c r="W265" s="108">
        <v>99</v>
      </c>
      <c r="X265" s="113">
        <v>2022</v>
      </c>
      <c r="Y265" s="113">
        <v>656</v>
      </c>
      <c r="Z265" s="113">
        <v>0</v>
      </c>
      <c r="AA265" s="114" t="s">
        <v>189</v>
      </c>
      <c r="AB265" s="108">
        <v>3661</v>
      </c>
      <c r="AC265" s="109" t="s">
        <v>363</v>
      </c>
      <c r="AD265" s="211" t="s">
        <v>640</v>
      </c>
      <c r="AE265" s="211" t="s">
        <v>363</v>
      </c>
      <c r="AF265" s="212">
        <f t="shared" si="17"/>
        <v>-39</v>
      </c>
      <c r="AG265" s="213">
        <f t="shared" si="18"/>
        <v>166.31</v>
      </c>
      <c r="AH265" s="214">
        <f t="shared" si="19"/>
        <v>-6486.09</v>
      </c>
      <c r="AI265" s="215" t="s">
        <v>127</v>
      </c>
    </row>
    <row r="266" spans="1:35" ht="48">
      <c r="A266" s="108">
        <v>2022</v>
      </c>
      <c r="B266" s="108">
        <v>969</v>
      </c>
      <c r="C266" s="109" t="s">
        <v>350</v>
      </c>
      <c r="D266" s="208" t="s">
        <v>798</v>
      </c>
      <c r="E266" s="109" t="s">
        <v>450</v>
      </c>
      <c r="F266" s="216" t="s">
        <v>799</v>
      </c>
      <c r="G266" s="112">
        <v>470.2</v>
      </c>
      <c r="H266" s="112">
        <v>18.1</v>
      </c>
      <c r="I266" s="107" t="s">
        <v>118</v>
      </c>
      <c r="J266" s="112">
        <f t="shared" si="16"/>
        <v>452.09999999999997</v>
      </c>
      <c r="K266" s="210" t="s">
        <v>800</v>
      </c>
      <c r="L266" s="108">
        <v>2022</v>
      </c>
      <c r="M266" s="108">
        <v>11274</v>
      </c>
      <c r="N266" s="109" t="s">
        <v>571</v>
      </c>
      <c r="O266" s="111" t="s">
        <v>801</v>
      </c>
      <c r="P266" s="109" t="s">
        <v>802</v>
      </c>
      <c r="Q266" s="109" t="s">
        <v>119</v>
      </c>
      <c r="R266" s="108">
        <v>4</v>
      </c>
      <c r="S266" s="111" t="s">
        <v>123</v>
      </c>
      <c r="T266" s="108">
        <v>1090603</v>
      </c>
      <c r="U266" s="108">
        <v>3660</v>
      </c>
      <c r="V266" s="108">
        <v>1810</v>
      </c>
      <c r="W266" s="108">
        <v>99</v>
      </c>
      <c r="X266" s="113">
        <v>2022</v>
      </c>
      <c r="Y266" s="113">
        <v>408</v>
      </c>
      <c r="Z266" s="113">
        <v>1</v>
      </c>
      <c r="AA266" s="114" t="s">
        <v>375</v>
      </c>
      <c r="AB266" s="108">
        <v>3881</v>
      </c>
      <c r="AC266" s="109" t="s">
        <v>803</v>
      </c>
      <c r="AD266" s="211" t="s">
        <v>654</v>
      </c>
      <c r="AE266" s="211" t="s">
        <v>803</v>
      </c>
      <c r="AF266" s="212">
        <f t="shared" si="17"/>
        <v>-28</v>
      </c>
      <c r="AG266" s="213">
        <f t="shared" si="18"/>
        <v>452.09999999999997</v>
      </c>
      <c r="AH266" s="214">
        <f t="shared" si="19"/>
        <v>-12658.8</v>
      </c>
      <c r="AI266" s="215" t="s">
        <v>127</v>
      </c>
    </row>
    <row r="267" spans="1:35" ht="48">
      <c r="A267" s="108">
        <v>2022</v>
      </c>
      <c r="B267" s="108">
        <v>969</v>
      </c>
      <c r="C267" s="109" t="s">
        <v>350</v>
      </c>
      <c r="D267" s="208" t="s">
        <v>798</v>
      </c>
      <c r="E267" s="109" t="s">
        <v>450</v>
      </c>
      <c r="F267" s="216" t="s">
        <v>799</v>
      </c>
      <c r="G267" s="112">
        <v>0.5</v>
      </c>
      <c r="H267" s="112">
        <v>0</v>
      </c>
      <c r="I267" s="107" t="s">
        <v>118</v>
      </c>
      <c r="J267" s="112">
        <f t="shared" si="16"/>
        <v>0.5</v>
      </c>
      <c r="K267" s="210" t="s">
        <v>800</v>
      </c>
      <c r="L267" s="108">
        <v>2022</v>
      </c>
      <c r="M267" s="108">
        <v>11274</v>
      </c>
      <c r="N267" s="109" t="s">
        <v>571</v>
      </c>
      <c r="O267" s="111" t="s">
        <v>801</v>
      </c>
      <c r="P267" s="109" t="s">
        <v>802</v>
      </c>
      <c r="Q267" s="109" t="s">
        <v>119</v>
      </c>
      <c r="R267" s="108">
        <v>4</v>
      </c>
      <c r="S267" s="111" t="s">
        <v>123</v>
      </c>
      <c r="T267" s="108">
        <v>1090603</v>
      </c>
      <c r="U267" s="108">
        <v>3660</v>
      </c>
      <c r="V267" s="108">
        <v>1810</v>
      </c>
      <c r="W267" s="108">
        <v>99</v>
      </c>
      <c r="X267" s="113">
        <v>2022</v>
      </c>
      <c r="Y267" s="113">
        <v>408</v>
      </c>
      <c r="Z267" s="113">
        <v>1</v>
      </c>
      <c r="AA267" s="114" t="s">
        <v>375</v>
      </c>
      <c r="AB267" s="108">
        <v>3881</v>
      </c>
      <c r="AC267" s="109" t="s">
        <v>803</v>
      </c>
      <c r="AD267" s="211" t="s">
        <v>654</v>
      </c>
      <c r="AE267" s="211" t="s">
        <v>803</v>
      </c>
      <c r="AF267" s="212">
        <f t="shared" si="17"/>
        <v>-28</v>
      </c>
      <c r="AG267" s="213">
        <f t="shared" si="18"/>
        <v>0.5</v>
      </c>
      <c r="AH267" s="214">
        <f t="shared" si="19"/>
        <v>-14</v>
      </c>
      <c r="AI267" s="215" t="s">
        <v>127</v>
      </c>
    </row>
    <row r="268" spans="1:35" ht="96">
      <c r="A268" s="108">
        <v>2022</v>
      </c>
      <c r="B268" s="108">
        <v>971</v>
      </c>
      <c r="C268" s="109" t="s">
        <v>350</v>
      </c>
      <c r="D268" s="208" t="s">
        <v>804</v>
      </c>
      <c r="E268" s="109" t="s">
        <v>631</v>
      </c>
      <c r="F268" s="216" t="s">
        <v>625</v>
      </c>
      <c r="G268" s="112">
        <v>23.92</v>
      </c>
      <c r="H268" s="112">
        <v>4.31</v>
      </c>
      <c r="I268" s="107" t="s">
        <v>118</v>
      </c>
      <c r="J268" s="112">
        <f t="shared" si="16"/>
        <v>19.610000000000003</v>
      </c>
      <c r="K268" s="210" t="s">
        <v>626</v>
      </c>
      <c r="L268" s="108">
        <v>2022</v>
      </c>
      <c r="M268" s="108">
        <v>11353</v>
      </c>
      <c r="N268" s="109" t="s">
        <v>541</v>
      </c>
      <c r="O268" s="111" t="s">
        <v>620</v>
      </c>
      <c r="P268" s="109" t="s">
        <v>621</v>
      </c>
      <c r="Q268" s="109" t="s">
        <v>621</v>
      </c>
      <c r="R268" s="108">
        <v>4</v>
      </c>
      <c r="S268" s="111" t="s">
        <v>123</v>
      </c>
      <c r="T268" s="108">
        <v>1090602</v>
      </c>
      <c r="U268" s="108">
        <v>3650</v>
      </c>
      <c r="V268" s="108">
        <v>1803</v>
      </c>
      <c r="W268" s="108">
        <v>101</v>
      </c>
      <c r="X268" s="113">
        <v>2022</v>
      </c>
      <c r="Y268" s="113">
        <v>615</v>
      </c>
      <c r="Z268" s="113">
        <v>0</v>
      </c>
      <c r="AA268" s="114" t="s">
        <v>375</v>
      </c>
      <c r="AB268" s="108">
        <v>3882</v>
      </c>
      <c r="AC268" s="109" t="s">
        <v>803</v>
      </c>
      <c r="AD268" s="211" t="s">
        <v>636</v>
      </c>
      <c r="AE268" s="211" t="s">
        <v>803</v>
      </c>
      <c r="AF268" s="212">
        <f t="shared" si="17"/>
        <v>-29</v>
      </c>
      <c r="AG268" s="213">
        <f t="shared" si="18"/>
        <v>19.610000000000003</v>
      </c>
      <c r="AH268" s="214">
        <f t="shared" si="19"/>
        <v>-568.69</v>
      </c>
      <c r="AI268" s="215" t="s">
        <v>127</v>
      </c>
    </row>
    <row r="269" spans="1:35" ht="96">
      <c r="A269" s="108">
        <v>2022</v>
      </c>
      <c r="B269" s="108">
        <v>971</v>
      </c>
      <c r="C269" s="109" t="s">
        <v>350</v>
      </c>
      <c r="D269" s="208" t="s">
        <v>804</v>
      </c>
      <c r="E269" s="109" t="s">
        <v>631</v>
      </c>
      <c r="F269" s="216" t="s">
        <v>625</v>
      </c>
      <c r="G269" s="112">
        <v>201.63</v>
      </c>
      <c r="H269" s="112">
        <v>36.36</v>
      </c>
      <c r="I269" s="107" t="s">
        <v>118</v>
      </c>
      <c r="J269" s="112">
        <f t="shared" si="16"/>
        <v>165.26999999999998</v>
      </c>
      <c r="K269" s="210" t="s">
        <v>626</v>
      </c>
      <c r="L269" s="108">
        <v>2022</v>
      </c>
      <c r="M269" s="108">
        <v>11353</v>
      </c>
      <c r="N269" s="109" t="s">
        <v>541</v>
      </c>
      <c r="O269" s="111" t="s">
        <v>620</v>
      </c>
      <c r="P269" s="109" t="s">
        <v>621</v>
      </c>
      <c r="Q269" s="109" t="s">
        <v>621</v>
      </c>
      <c r="R269" s="108">
        <v>4</v>
      </c>
      <c r="S269" s="111" t="s">
        <v>123</v>
      </c>
      <c r="T269" s="108">
        <v>1010502</v>
      </c>
      <c r="U269" s="108">
        <v>460</v>
      </c>
      <c r="V269" s="108">
        <v>1900</v>
      </c>
      <c r="W269" s="108">
        <v>101</v>
      </c>
      <c r="X269" s="113">
        <v>2022</v>
      </c>
      <c r="Y269" s="113">
        <v>616</v>
      </c>
      <c r="Z269" s="113">
        <v>0</v>
      </c>
      <c r="AA269" s="114" t="s">
        <v>375</v>
      </c>
      <c r="AB269" s="108">
        <v>3883</v>
      </c>
      <c r="AC269" s="109" t="s">
        <v>803</v>
      </c>
      <c r="AD269" s="211" t="s">
        <v>636</v>
      </c>
      <c r="AE269" s="211" t="s">
        <v>803</v>
      </c>
      <c r="AF269" s="212">
        <f t="shared" si="17"/>
        <v>-29</v>
      </c>
      <c r="AG269" s="213">
        <f t="shared" si="18"/>
        <v>165.26999999999998</v>
      </c>
      <c r="AH269" s="214">
        <f t="shared" si="19"/>
        <v>-4792.83</v>
      </c>
      <c r="AI269" s="215" t="s">
        <v>127</v>
      </c>
    </row>
    <row r="270" spans="1:35" ht="96">
      <c r="A270" s="108">
        <v>2022</v>
      </c>
      <c r="B270" s="108">
        <v>971</v>
      </c>
      <c r="C270" s="109" t="s">
        <v>350</v>
      </c>
      <c r="D270" s="208" t="s">
        <v>804</v>
      </c>
      <c r="E270" s="109" t="s">
        <v>631</v>
      </c>
      <c r="F270" s="216" t="s">
        <v>625</v>
      </c>
      <c r="G270" s="112">
        <v>71.76</v>
      </c>
      <c r="H270" s="112">
        <v>12.94</v>
      </c>
      <c r="I270" s="107" t="s">
        <v>118</v>
      </c>
      <c r="J270" s="112">
        <f t="shared" si="16"/>
        <v>58.82000000000001</v>
      </c>
      <c r="K270" s="210" t="s">
        <v>626</v>
      </c>
      <c r="L270" s="108">
        <v>2022</v>
      </c>
      <c r="M270" s="108">
        <v>11353</v>
      </c>
      <c r="N270" s="109" t="s">
        <v>541</v>
      </c>
      <c r="O270" s="111" t="s">
        <v>620</v>
      </c>
      <c r="P270" s="109" t="s">
        <v>621</v>
      </c>
      <c r="Q270" s="109" t="s">
        <v>621</v>
      </c>
      <c r="R270" s="108">
        <v>4</v>
      </c>
      <c r="S270" s="111" t="s">
        <v>123</v>
      </c>
      <c r="T270" s="108">
        <v>1080102</v>
      </c>
      <c r="U270" s="108">
        <v>2770</v>
      </c>
      <c r="V270" s="108">
        <v>1928</v>
      </c>
      <c r="W270" s="108">
        <v>102</v>
      </c>
      <c r="X270" s="113">
        <v>2022</v>
      </c>
      <c r="Y270" s="113">
        <v>617</v>
      </c>
      <c r="Z270" s="113">
        <v>0</v>
      </c>
      <c r="AA270" s="114" t="s">
        <v>375</v>
      </c>
      <c r="AB270" s="108">
        <v>3884</v>
      </c>
      <c r="AC270" s="109" t="s">
        <v>803</v>
      </c>
      <c r="AD270" s="211" t="s">
        <v>636</v>
      </c>
      <c r="AE270" s="211" t="s">
        <v>803</v>
      </c>
      <c r="AF270" s="212">
        <f t="shared" si="17"/>
        <v>-29</v>
      </c>
      <c r="AG270" s="213">
        <f t="shared" si="18"/>
        <v>58.82000000000001</v>
      </c>
      <c r="AH270" s="214">
        <f t="shared" si="19"/>
        <v>-1705.7800000000002</v>
      </c>
      <c r="AI270" s="215" t="s">
        <v>127</v>
      </c>
    </row>
    <row r="271" spans="1:35" ht="96">
      <c r="A271" s="108">
        <v>2022</v>
      </c>
      <c r="B271" s="108">
        <v>971</v>
      </c>
      <c r="C271" s="109" t="s">
        <v>350</v>
      </c>
      <c r="D271" s="208" t="s">
        <v>804</v>
      </c>
      <c r="E271" s="109" t="s">
        <v>631</v>
      </c>
      <c r="F271" s="216" t="s">
        <v>625</v>
      </c>
      <c r="G271" s="112">
        <v>44.45</v>
      </c>
      <c r="H271" s="112">
        <v>8.02</v>
      </c>
      <c r="I271" s="107" t="s">
        <v>118</v>
      </c>
      <c r="J271" s="112">
        <f t="shared" si="16"/>
        <v>36.43000000000001</v>
      </c>
      <c r="K271" s="210" t="s">
        <v>626</v>
      </c>
      <c r="L271" s="108">
        <v>2022</v>
      </c>
      <c r="M271" s="108">
        <v>11353</v>
      </c>
      <c r="N271" s="109" t="s">
        <v>541</v>
      </c>
      <c r="O271" s="111" t="s">
        <v>620</v>
      </c>
      <c r="P271" s="109" t="s">
        <v>621</v>
      </c>
      <c r="Q271" s="109" t="s">
        <v>621</v>
      </c>
      <c r="R271" s="108">
        <v>4</v>
      </c>
      <c r="S271" s="111" t="s">
        <v>123</v>
      </c>
      <c r="T271" s="108">
        <v>1080203</v>
      </c>
      <c r="U271" s="108">
        <v>2890</v>
      </c>
      <c r="V271" s="108">
        <v>1939</v>
      </c>
      <c r="W271" s="108">
        <v>99</v>
      </c>
      <c r="X271" s="113">
        <v>2022</v>
      </c>
      <c r="Y271" s="113">
        <v>618</v>
      </c>
      <c r="Z271" s="113">
        <v>0</v>
      </c>
      <c r="AA271" s="114" t="s">
        <v>375</v>
      </c>
      <c r="AB271" s="108">
        <v>3885</v>
      </c>
      <c r="AC271" s="109" t="s">
        <v>803</v>
      </c>
      <c r="AD271" s="211" t="s">
        <v>636</v>
      </c>
      <c r="AE271" s="211" t="s">
        <v>803</v>
      </c>
      <c r="AF271" s="212">
        <f t="shared" si="17"/>
        <v>-29</v>
      </c>
      <c r="AG271" s="213">
        <f t="shared" si="18"/>
        <v>36.43000000000001</v>
      </c>
      <c r="AH271" s="214">
        <f t="shared" si="19"/>
        <v>-1056.4700000000003</v>
      </c>
      <c r="AI271" s="215" t="s">
        <v>127</v>
      </c>
    </row>
    <row r="272" spans="1:35" ht="60">
      <c r="A272" s="108">
        <v>2022</v>
      </c>
      <c r="B272" s="108">
        <v>972</v>
      </c>
      <c r="C272" s="109" t="s">
        <v>350</v>
      </c>
      <c r="D272" s="208" t="s">
        <v>805</v>
      </c>
      <c r="E272" s="109" t="s">
        <v>182</v>
      </c>
      <c r="F272" s="216" t="s">
        <v>806</v>
      </c>
      <c r="G272" s="112">
        <v>2910.73</v>
      </c>
      <c r="H272" s="112">
        <v>0</v>
      </c>
      <c r="I272" s="107" t="s">
        <v>127</v>
      </c>
      <c r="J272" s="112">
        <f t="shared" si="16"/>
        <v>2910.73</v>
      </c>
      <c r="K272" s="210" t="s">
        <v>807</v>
      </c>
      <c r="L272" s="108">
        <v>2022</v>
      </c>
      <c r="M272" s="108">
        <v>11667</v>
      </c>
      <c r="N272" s="109" t="s">
        <v>331</v>
      </c>
      <c r="O272" s="111" t="s">
        <v>808</v>
      </c>
      <c r="P272" s="109" t="s">
        <v>809</v>
      </c>
      <c r="Q272" s="109" t="s">
        <v>809</v>
      </c>
      <c r="R272" s="108">
        <v>1</v>
      </c>
      <c r="S272" s="111" t="s">
        <v>181</v>
      </c>
      <c r="T272" s="108">
        <v>2050105</v>
      </c>
      <c r="U272" s="108">
        <v>7570</v>
      </c>
      <c r="V272" s="108">
        <v>3170</v>
      </c>
      <c r="W272" s="108">
        <v>100</v>
      </c>
      <c r="X272" s="113">
        <v>2022</v>
      </c>
      <c r="Y272" s="113">
        <v>590</v>
      </c>
      <c r="Z272" s="113">
        <v>0</v>
      </c>
      <c r="AA272" s="114" t="s">
        <v>350</v>
      </c>
      <c r="AB272" s="108">
        <v>3639</v>
      </c>
      <c r="AC272" s="109" t="s">
        <v>350</v>
      </c>
      <c r="AD272" s="211" t="s">
        <v>685</v>
      </c>
      <c r="AE272" s="211" t="s">
        <v>350</v>
      </c>
      <c r="AF272" s="212">
        <f t="shared" si="17"/>
        <v>-52</v>
      </c>
      <c r="AG272" s="213">
        <f t="shared" si="18"/>
        <v>2910.73</v>
      </c>
      <c r="AH272" s="214">
        <f t="shared" si="19"/>
        <v>-151357.96</v>
      </c>
      <c r="AI272" s="215" t="s">
        <v>127</v>
      </c>
    </row>
    <row r="273" spans="1:35" ht="144">
      <c r="A273" s="108">
        <v>2022</v>
      </c>
      <c r="B273" s="108">
        <v>974</v>
      </c>
      <c r="C273" s="109" t="s">
        <v>366</v>
      </c>
      <c r="D273" s="208" t="s">
        <v>810</v>
      </c>
      <c r="E273" s="109" t="s">
        <v>331</v>
      </c>
      <c r="F273" s="216" t="s">
        <v>811</v>
      </c>
      <c r="G273" s="112">
        <v>169.29</v>
      </c>
      <c r="H273" s="112">
        <v>30.53</v>
      </c>
      <c r="I273" s="107" t="s">
        <v>118</v>
      </c>
      <c r="J273" s="112">
        <f t="shared" si="16"/>
        <v>138.76</v>
      </c>
      <c r="K273" s="210" t="s">
        <v>119</v>
      </c>
      <c r="L273" s="108">
        <v>2022</v>
      </c>
      <c r="M273" s="108">
        <v>11752</v>
      </c>
      <c r="N273" s="109" t="s">
        <v>302</v>
      </c>
      <c r="O273" s="111" t="s">
        <v>121</v>
      </c>
      <c r="P273" s="109" t="s">
        <v>122</v>
      </c>
      <c r="Q273" s="109" t="s">
        <v>122</v>
      </c>
      <c r="R273" s="108">
        <v>4</v>
      </c>
      <c r="S273" s="111" t="s">
        <v>123</v>
      </c>
      <c r="T273" s="108">
        <v>1080203</v>
      </c>
      <c r="U273" s="108">
        <v>2890</v>
      </c>
      <c r="V273" s="108">
        <v>1938</v>
      </c>
      <c r="W273" s="108">
        <v>97</v>
      </c>
      <c r="X273" s="113">
        <v>2022</v>
      </c>
      <c r="Y273" s="113">
        <v>631</v>
      </c>
      <c r="Z273" s="113">
        <v>0</v>
      </c>
      <c r="AA273" s="114" t="s">
        <v>344</v>
      </c>
      <c r="AB273" s="108">
        <v>3688</v>
      </c>
      <c r="AC273" s="109" t="s">
        <v>366</v>
      </c>
      <c r="AD273" s="211" t="s">
        <v>812</v>
      </c>
      <c r="AE273" s="211" t="s">
        <v>366</v>
      </c>
      <c r="AF273" s="212">
        <f t="shared" si="17"/>
        <v>-48</v>
      </c>
      <c r="AG273" s="213">
        <f t="shared" si="18"/>
        <v>138.76</v>
      </c>
      <c r="AH273" s="214">
        <f t="shared" si="19"/>
        <v>-6660.48</v>
      </c>
      <c r="AI273" s="215" t="s">
        <v>127</v>
      </c>
    </row>
    <row r="274" spans="1:35" ht="96">
      <c r="A274" s="108">
        <v>2022</v>
      </c>
      <c r="B274" s="108">
        <v>975</v>
      </c>
      <c r="C274" s="109" t="s">
        <v>372</v>
      </c>
      <c r="D274" s="208" t="s">
        <v>813</v>
      </c>
      <c r="E274" s="109" t="s">
        <v>331</v>
      </c>
      <c r="F274" s="216" t="s">
        <v>814</v>
      </c>
      <c r="G274" s="112">
        <v>2154.02</v>
      </c>
      <c r="H274" s="112">
        <v>388.43</v>
      </c>
      <c r="I274" s="107" t="s">
        <v>118</v>
      </c>
      <c r="J274" s="112">
        <f t="shared" si="16"/>
        <v>1765.59</v>
      </c>
      <c r="K274" s="210" t="s">
        <v>419</v>
      </c>
      <c r="L274" s="108">
        <v>2022</v>
      </c>
      <c r="M274" s="108">
        <v>11999</v>
      </c>
      <c r="N274" s="109" t="s">
        <v>363</v>
      </c>
      <c r="O274" s="111" t="s">
        <v>266</v>
      </c>
      <c r="P274" s="109" t="s">
        <v>267</v>
      </c>
      <c r="Q274" s="109" t="s">
        <v>267</v>
      </c>
      <c r="R274" s="108">
        <v>4</v>
      </c>
      <c r="S274" s="111" t="s">
        <v>123</v>
      </c>
      <c r="T274" s="108">
        <v>1090603</v>
      </c>
      <c r="U274" s="108">
        <v>3660</v>
      </c>
      <c r="V274" s="108">
        <v>1806</v>
      </c>
      <c r="W274" s="108">
        <v>99</v>
      </c>
      <c r="X274" s="113">
        <v>2022</v>
      </c>
      <c r="Y274" s="113">
        <v>504</v>
      </c>
      <c r="Z274" s="113">
        <v>0</v>
      </c>
      <c r="AA274" s="114" t="s">
        <v>363</v>
      </c>
      <c r="AB274" s="108">
        <v>3842</v>
      </c>
      <c r="AC274" s="109" t="s">
        <v>372</v>
      </c>
      <c r="AD274" s="211" t="s">
        <v>815</v>
      </c>
      <c r="AE274" s="211" t="s">
        <v>372</v>
      </c>
      <c r="AF274" s="212">
        <f t="shared" si="17"/>
        <v>-55</v>
      </c>
      <c r="AG274" s="213">
        <f t="shared" si="18"/>
        <v>1765.59</v>
      </c>
      <c r="AH274" s="214">
        <f t="shared" si="19"/>
        <v>-97107.45</v>
      </c>
      <c r="AI274" s="215" t="s">
        <v>127</v>
      </c>
    </row>
    <row r="275" spans="1:35" ht="120">
      <c r="A275" s="108">
        <v>2022</v>
      </c>
      <c r="B275" s="108">
        <v>976</v>
      </c>
      <c r="C275" s="109" t="s">
        <v>372</v>
      </c>
      <c r="D275" s="208" t="s">
        <v>816</v>
      </c>
      <c r="E275" s="109" t="s">
        <v>331</v>
      </c>
      <c r="F275" s="216" t="s">
        <v>817</v>
      </c>
      <c r="G275" s="112">
        <v>3998.46</v>
      </c>
      <c r="H275" s="112">
        <v>721.04</v>
      </c>
      <c r="I275" s="107" t="s">
        <v>118</v>
      </c>
      <c r="J275" s="112">
        <f t="shared" si="16"/>
        <v>3277.42</v>
      </c>
      <c r="K275" s="210" t="s">
        <v>436</v>
      </c>
      <c r="L275" s="108">
        <v>2022</v>
      </c>
      <c r="M275" s="108">
        <v>11983</v>
      </c>
      <c r="N275" s="109" t="s">
        <v>278</v>
      </c>
      <c r="O275" s="111" t="s">
        <v>266</v>
      </c>
      <c r="P275" s="109" t="s">
        <v>267</v>
      </c>
      <c r="Q275" s="109" t="s">
        <v>267</v>
      </c>
      <c r="R275" s="108">
        <v>4</v>
      </c>
      <c r="S275" s="111" t="s">
        <v>123</v>
      </c>
      <c r="T275" s="108">
        <v>1080103</v>
      </c>
      <c r="U275" s="108">
        <v>2780</v>
      </c>
      <c r="V275" s="108">
        <v>1936</v>
      </c>
      <c r="W275" s="108">
        <v>99</v>
      </c>
      <c r="X275" s="113">
        <v>2022</v>
      </c>
      <c r="Y275" s="113">
        <v>502</v>
      </c>
      <c r="Z275" s="113">
        <v>0</v>
      </c>
      <c r="AA275" s="114" t="s">
        <v>363</v>
      </c>
      <c r="AB275" s="108">
        <v>3851</v>
      </c>
      <c r="AC275" s="109" t="s">
        <v>372</v>
      </c>
      <c r="AD275" s="211" t="s">
        <v>818</v>
      </c>
      <c r="AE275" s="211" t="s">
        <v>372</v>
      </c>
      <c r="AF275" s="212">
        <f t="shared" si="17"/>
        <v>-54</v>
      </c>
      <c r="AG275" s="213">
        <f t="shared" si="18"/>
        <v>3277.42</v>
      </c>
      <c r="AH275" s="214">
        <f t="shared" si="19"/>
        <v>-176980.68</v>
      </c>
      <c r="AI275" s="215" t="s">
        <v>127</v>
      </c>
    </row>
    <row r="276" spans="1:35" ht="120">
      <c r="A276" s="108">
        <v>2022</v>
      </c>
      <c r="B276" s="108">
        <v>976</v>
      </c>
      <c r="C276" s="109" t="s">
        <v>372</v>
      </c>
      <c r="D276" s="208" t="s">
        <v>816</v>
      </c>
      <c r="E276" s="109" t="s">
        <v>331</v>
      </c>
      <c r="F276" s="216" t="s">
        <v>817</v>
      </c>
      <c r="G276" s="112">
        <v>616.28</v>
      </c>
      <c r="H276" s="112">
        <v>111.13</v>
      </c>
      <c r="I276" s="107" t="s">
        <v>118</v>
      </c>
      <c r="J276" s="112">
        <f t="shared" si="16"/>
        <v>505.15</v>
      </c>
      <c r="K276" s="210" t="s">
        <v>436</v>
      </c>
      <c r="L276" s="108">
        <v>2022</v>
      </c>
      <c r="M276" s="108">
        <v>11983</v>
      </c>
      <c r="N276" s="109" t="s">
        <v>278</v>
      </c>
      <c r="O276" s="111" t="s">
        <v>266</v>
      </c>
      <c r="P276" s="109" t="s">
        <v>267</v>
      </c>
      <c r="Q276" s="109" t="s">
        <v>267</v>
      </c>
      <c r="R276" s="108">
        <v>4</v>
      </c>
      <c r="S276" s="111" t="s">
        <v>123</v>
      </c>
      <c r="T276" s="108">
        <v>1010503</v>
      </c>
      <c r="U276" s="108">
        <v>470</v>
      </c>
      <c r="V276" s="108">
        <v>1904</v>
      </c>
      <c r="W276" s="108">
        <v>99</v>
      </c>
      <c r="X276" s="113">
        <v>2022</v>
      </c>
      <c r="Y276" s="113">
        <v>500</v>
      </c>
      <c r="Z276" s="113">
        <v>0</v>
      </c>
      <c r="AA276" s="114" t="s">
        <v>363</v>
      </c>
      <c r="AB276" s="108">
        <v>3852</v>
      </c>
      <c r="AC276" s="109" t="s">
        <v>372</v>
      </c>
      <c r="AD276" s="211" t="s">
        <v>818</v>
      </c>
      <c r="AE276" s="211" t="s">
        <v>372</v>
      </c>
      <c r="AF276" s="212">
        <f t="shared" si="17"/>
        <v>-54</v>
      </c>
      <c r="AG276" s="213">
        <f t="shared" si="18"/>
        <v>505.15</v>
      </c>
      <c r="AH276" s="214">
        <f t="shared" si="19"/>
        <v>-27278.1</v>
      </c>
      <c r="AI276" s="215" t="s">
        <v>127</v>
      </c>
    </row>
    <row r="277" spans="1:35" ht="72">
      <c r="A277" s="108">
        <v>2022</v>
      </c>
      <c r="B277" s="108">
        <v>977</v>
      </c>
      <c r="C277" s="109" t="s">
        <v>372</v>
      </c>
      <c r="D277" s="208" t="s">
        <v>819</v>
      </c>
      <c r="E277" s="109" t="s">
        <v>541</v>
      </c>
      <c r="F277" s="216" t="s">
        <v>820</v>
      </c>
      <c r="G277" s="112">
        <v>390.4</v>
      </c>
      <c r="H277" s="112">
        <v>70.4</v>
      </c>
      <c r="I277" s="107" t="s">
        <v>118</v>
      </c>
      <c r="J277" s="112">
        <f t="shared" si="16"/>
        <v>320</v>
      </c>
      <c r="K277" s="210" t="s">
        <v>821</v>
      </c>
      <c r="L277" s="108">
        <v>2022</v>
      </c>
      <c r="M277" s="108">
        <v>11509</v>
      </c>
      <c r="N277" s="109" t="s">
        <v>164</v>
      </c>
      <c r="O277" s="111" t="s">
        <v>822</v>
      </c>
      <c r="P277" s="109" t="s">
        <v>823</v>
      </c>
      <c r="Q277" s="109" t="s">
        <v>119</v>
      </c>
      <c r="R277" s="108">
        <v>4</v>
      </c>
      <c r="S277" s="111" t="s">
        <v>123</v>
      </c>
      <c r="T277" s="108">
        <v>1060203</v>
      </c>
      <c r="U277" s="108">
        <v>2340</v>
      </c>
      <c r="V277" s="108">
        <v>1829</v>
      </c>
      <c r="W277" s="108">
        <v>99</v>
      </c>
      <c r="X277" s="113">
        <v>2022</v>
      </c>
      <c r="Y277" s="113">
        <v>654</v>
      </c>
      <c r="Z277" s="113">
        <v>0</v>
      </c>
      <c r="AA277" s="114" t="s">
        <v>363</v>
      </c>
      <c r="AB277" s="108">
        <v>3864</v>
      </c>
      <c r="AC277" s="109" t="s">
        <v>824</v>
      </c>
      <c r="AD277" s="211" t="s">
        <v>825</v>
      </c>
      <c r="AE277" s="211" t="s">
        <v>824</v>
      </c>
      <c r="AF277" s="212">
        <f t="shared" si="17"/>
        <v>-38</v>
      </c>
      <c r="AG277" s="213">
        <f t="shared" si="18"/>
        <v>320</v>
      </c>
      <c r="AH277" s="214">
        <f t="shared" si="19"/>
        <v>-12160</v>
      </c>
      <c r="AI277" s="215" t="s">
        <v>127</v>
      </c>
    </row>
    <row r="278" spans="1:35" ht="72">
      <c r="A278" s="108">
        <v>2022</v>
      </c>
      <c r="B278" s="108">
        <v>978</v>
      </c>
      <c r="C278" s="109" t="s">
        <v>372</v>
      </c>
      <c r="D278" s="208" t="s">
        <v>826</v>
      </c>
      <c r="E278" s="109" t="s">
        <v>665</v>
      </c>
      <c r="F278" s="216" t="s">
        <v>820</v>
      </c>
      <c r="G278" s="112">
        <v>390.4</v>
      </c>
      <c r="H278" s="112">
        <v>70.4</v>
      </c>
      <c r="I278" s="107" t="s">
        <v>118</v>
      </c>
      <c r="J278" s="112">
        <f t="shared" si="16"/>
        <v>320</v>
      </c>
      <c r="K278" s="210" t="s">
        <v>821</v>
      </c>
      <c r="L278" s="108">
        <v>2022</v>
      </c>
      <c r="M278" s="108">
        <v>11702</v>
      </c>
      <c r="N278" s="109" t="s">
        <v>189</v>
      </c>
      <c r="O278" s="111" t="s">
        <v>822</v>
      </c>
      <c r="P278" s="109" t="s">
        <v>823</v>
      </c>
      <c r="Q278" s="109" t="s">
        <v>119</v>
      </c>
      <c r="R278" s="108">
        <v>4</v>
      </c>
      <c r="S278" s="111" t="s">
        <v>123</v>
      </c>
      <c r="T278" s="108">
        <v>1060203</v>
      </c>
      <c r="U278" s="108">
        <v>2340</v>
      </c>
      <c r="V278" s="108">
        <v>1829</v>
      </c>
      <c r="W278" s="108">
        <v>99</v>
      </c>
      <c r="X278" s="113">
        <v>2022</v>
      </c>
      <c r="Y278" s="113">
        <v>654</v>
      </c>
      <c r="Z278" s="113">
        <v>0</v>
      </c>
      <c r="AA278" s="114" t="s">
        <v>363</v>
      </c>
      <c r="AB278" s="108">
        <v>3865</v>
      </c>
      <c r="AC278" s="109" t="s">
        <v>824</v>
      </c>
      <c r="AD278" s="211" t="s">
        <v>744</v>
      </c>
      <c r="AE278" s="211" t="s">
        <v>824</v>
      </c>
      <c r="AF278" s="212">
        <f t="shared" si="17"/>
        <v>-44</v>
      </c>
      <c r="AG278" s="213">
        <f t="shared" si="18"/>
        <v>320</v>
      </c>
      <c r="AH278" s="214">
        <f t="shared" si="19"/>
        <v>-14080</v>
      </c>
      <c r="AI278" s="215" t="s">
        <v>127</v>
      </c>
    </row>
    <row r="279" spans="1:35" ht="60">
      <c r="A279" s="108">
        <v>2022</v>
      </c>
      <c r="B279" s="108">
        <v>979</v>
      </c>
      <c r="C279" s="109" t="s">
        <v>824</v>
      </c>
      <c r="D279" s="208" t="s">
        <v>827</v>
      </c>
      <c r="E279" s="109" t="s">
        <v>331</v>
      </c>
      <c r="F279" s="216" t="s">
        <v>828</v>
      </c>
      <c r="G279" s="112">
        <v>1820.84</v>
      </c>
      <c r="H279" s="112">
        <v>165.53</v>
      </c>
      <c r="I279" s="107" t="s">
        <v>118</v>
      </c>
      <c r="J279" s="112">
        <f t="shared" si="16"/>
        <v>1655.31</v>
      </c>
      <c r="K279" s="210" t="s">
        <v>415</v>
      </c>
      <c r="L279" s="108">
        <v>2022</v>
      </c>
      <c r="M279" s="108">
        <v>11984</v>
      </c>
      <c r="N279" s="109" t="s">
        <v>278</v>
      </c>
      <c r="O279" s="111" t="s">
        <v>266</v>
      </c>
      <c r="P279" s="109" t="s">
        <v>267</v>
      </c>
      <c r="Q279" s="109" t="s">
        <v>267</v>
      </c>
      <c r="R279" s="108">
        <v>4</v>
      </c>
      <c r="S279" s="111" t="s">
        <v>123</v>
      </c>
      <c r="T279" s="108">
        <v>1090503</v>
      </c>
      <c r="U279" s="108">
        <v>3550</v>
      </c>
      <c r="V279" s="108">
        <v>1737</v>
      </c>
      <c r="W279" s="108">
        <v>99</v>
      </c>
      <c r="X279" s="113">
        <v>2022</v>
      </c>
      <c r="Y279" s="113">
        <v>505</v>
      </c>
      <c r="Z279" s="113">
        <v>0</v>
      </c>
      <c r="AA279" s="114" t="s">
        <v>363</v>
      </c>
      <c r="AB279" s="108">
        <v>3861</v>
      </c>
      <c r="AC279" s="109" t="s">
        <v>824</v>
      </c>
      <c r="AD279" s="211" t="s">
        <v>818</v>
      </c>
      <c r="AE279" s="211" t="s">
        <v>824</v>
      </c>
      <c r="AF279" s="212">
        <f t="shared" si="17"/>
        <v>-53</v>
      </c>
      <c r="AG279" s="213">
        <f t="shared" si="18"/>
        <v>1655.31</v>
      </c>
      <c r="AH279" s="214">
        <f t="shared" si="19"/>
        <v>-87731.43</v>
      </c>
      <c r="AI279" s="215" t="s">
        <v>127</v>
      </c>
    </row>
    <row r="280" spans="1:35" ht="180">
      <c r="A280" s="108">
        <v>2022</v>
      </c>
      <c r="B280" s="108">
        <v>980</v>
      </c>
      <c r="C280" s="109" t="s">
        <v>824</v>
      </c>
      <c r="D280" s="208" t="s">
        <v>829</v>
      </c>
      <c r="E280" s="109" t="s">
        <v>363</v>
      </c>
      <c r="F280" s="216" t="s">
        <v>830</v>
      </c>
      <c r="G280" s="112">
        <v>732</v>
      </c>
      <c r="H280" s="112">
        <v>132</v>
      </c>
      <c r="I280" s="107" t="s">
        <v>118</v>
      </c>
      <c r="J280" s="112">
        <f t="shared" si="16"/>
        <v>600</v>
      </c>
      <c r="K280" s="210" t="s">
        <v>831</v>
      </c>
      <c r="L280" s="108">
        <v>2022</v>
      </c>
      <c r="M280" s="108">
        <v>12052</v>
      </c>
      <c r="N280" s="109" t="s">
        <v>375</v>
      </c>
      <c r="O280" s="111" t="s">
        <v>832</v>
      </c>
      <c r="P280" s="109" t="s">
        <v>833</v>
      </c>
      <c r="Q280" s="109" t="s">
        <v>834</v>
      </c>
      <c r="R280" s="108">
        <v>4</v>
      </c>
      <c r="S280" s="111" t="s">
        <v>123</v>
      </c>
      <c r="T280" s="108">
        <v>1010503</v>
      </c>
      <c r="U280" s="108">
        <v>470</v>
      </c>
      <c r="V280" s="108">
        <v>1901</v>
      </c>
      <c r="W280" s="108">
        <v>99</v>
      </c>
      <c r="X280" s="113">
        <v>2022</v>
      </c>
      <c r="Y280" s="113">
        <v>319</v>
      </c>
      <c r="Z280" s="113">
        <v>0</v>
      </c>
      <c r="AA280" s="114" t="s">
        <v>375</v>
      </c>
      <c r="AB280" s="108">
        <v>3868</v>
      </c>
      <c r="AC280" s="109" t="s">
        <v>824</v>
      </c>
      <c r="AD280" s="211" t="s">
        <v>835</v>
      </c>
      <c r="AE280" s="211" t="s">
        <v>824</v>
      </c>
      <c r="AF280" s="212">
        <f t="shared" si="17"/>
        <v>-57</v>
      </c>
      <c r="AG280" s="213">
        <f t="shared" si="18"/>
        <v>600</v>
      </c>
      <c r="AH280" s="214">
        <f t="shared" si="19"/>
        <v>-34200</v>
      </c>
      <c r="AI280" s="215" t="s">
        <v>127</v>
      </c>
    </row>
    <row r="281" spans="1:35" ht="36">
      <c r="A281" s="108">
        <v>2022</v>
      </c>
      <c r="B281" s="108">
        <v>990</v>
      </c>
      <c r="C281" s="109" t="s">
        <v>803</v>
      </c>
      <c r="D281" s="208" t="s">
        <v>836</v>
      </c>
      <c r="E281" s="109" t="s">
        <v>331</v>
      </c>
      <c r="F281" s="216" t="s">
        <v>422</v>
      </c>
      <c r="G281" s="112">
        <v>3591.78</v>
      </c>
      <c r="H281" s="112">
        <v>54.94</v>
      </c>
      <c r="I281" s="107" t="s">
        <v>118</v>
      </c>
      <c r="J281" s="112">
        <f t="shared" si="16"/>
        <v>3536.84</v>
      </c>
      <c r="K281" s="210" t="s">
        <v>423</v>
      </c>
      <c r="L281" s="108">
        <v>2022</v>
      </c>
      <c r="M281" s="108">
        <v>12011</v>
      </c>
      <c r="N281" s="109" t="s">
        <v>363</v>
      </c>
      <c r="O281" s="111" t="s">
        <v>424</v>
      </c>
      <c r="P281" s="109" t="s">
        <v>425</v>
      </c>
      <c r="Q281" s="109" t="s">
        <v>425</v>
      </c>
      <c r="R281" s="108">
        <v>5</v>
      </c>
      <c r="S281" s="111" t="s">
        <v>301</v>
      </c>
      <c r="T281" s="108">
        <v>1040503</v>
      </c>
      <c r="U281" s="108">
        <v>1900</v>
      </c>
      <c r="V281" s="108">
        <v>1080</v>
      </c>
      <c r="W281" s="108">
        <v>99</v>
      </c>
      <c r="X281" s="113">
        <v>2022</v>
      </c>
      <c r="Y281" s="113">
        <v>58</v>
      </c>
      <c r="Z281" s="113">
        <v>0</v>
      </c>
      <c r="AA281" s="114" t="s">
        <v>803</v>
      </c>
      <c r="AB281" s="108">
        <v>3878</v>
      </c>
      <c r="AC281" s="109" t="s">
        <v>803</v>
      </c>
      <c r="AD281" s="211" t="s">
        <v>837</v>
      </c>
      <c r="AE281" s="211" t="s">
        <v>803</v>
      </c>
      <c r="AF281" s="212">
        <f t="shared" si="17"/>
        <v>-53</v>
      </c>
      <c r="AG281" s="213">
        <f t="shared" si="18"/>
        <v>3536.84</v>
      </c>
      <c r="AH281" s="214">
        <f t="shared" si="19"/>
        <v>-187452.52000000002</v>
      </c>
      <c r="AI281" s="215" t="s">
        <v>127</v>
      </c>
    </row>
    <row r="282" spans="1:35" ht="15">
      <c r="A282" s="108">
        <v>2022</v>
      </c>
      <c r="B282" s="108">
        <v>991</v>
      </c>
      <c r="C282" s="109" t="s">
        <v>803</v>
      </c>
      <c r="D282" s="208" t="s">
        <v>838</v>
      </c>
      <c r="E282" s="109" t="s">
        <v>291</v>
      </c>
      <c r="F282" s="216" t="s">
        <v>647</v>
      </c>
      <c r="G282" s="112">
        <v>7970.67</v>
      </c>
      <c r="H282" s="112">
        <v>1437.33</v>
      </c>
      <c r="I282" s="107" t="s">
        <v>118</v>
      </c>
      <c r="J282" s="112">
        <f t="shared" si="16"/>
        <v>6533.34</v>
      </c>
      <c r="K282" s="210" t="s">
        <v>839</v>
      </c>
      <c r="L282" s="108">
        <v>2022</v>
      </c>
      <c r="M282" s="108">
        <v>11884</v>
      </c>
      <c r="N282" s="109" t="s">
        <v>291</v>
      </c>
      <c r="O282" s="111" t="s">
        <v>649</v>
      </c>
      <c r="P282" s="109" t="s">
        <v>650</v>
      </c>
      <c r="Q282" s="109" t="s">
        <v>650</v>
      </c>
      <c r="R282" s="108">
        <v>6</v>
      </c>
      <c r="S282" s="111" t="s">
        <v>172</v>
      </c>
      <c r="T282" s="108">
        <v>1010203</v>
      </c>
      <c r="U282" s="108">
        <v>140</v>
      </c>
      <c r="V282" s="108">
        <v>1068</v>
      </c>
      <c r="W282" s="108">
        <v>99</v>
      </c>
      <c r="X282" s="113">
        <v>2022</v>
      </c>
      <c r="Y282" s="113">
        <v>209</v>
      </c>
      <c r="Z282" s="113">
        <v>0</v>
      </c>
      <c r="AA282" s="114" t="s">
        <v>803</v>
      </c>
      <c r="AB282" s="108">
        <v>3879</v>
      </c>
      <c r="AC282" s="109" t="s">
        <v>803</v>
      </c>
      <c r="AD282" s="211" t="s">
        <v>840</v>
      </c>
      <c r="AE282" s="211" t="s">
        <v>803</v>
      </c>
      <c r="AF282" s="212">
        <f t="shared" si="17"/>
        <v>-47</v>
      </c>
      <c r="AG282" s="213">
        <f t="shared" si="18"/>
        <v>6533.34</v>
      </c>
      <c r="AH282" s="214">
        <f t="shared" si="19"/>
        <v>-307066.98</v>
      </c>
      <c r="AI282" s="215" t="s">
        <v>127</v>
      </c>
    </row>
    <row r="283" spans="1:35" ht="15">
      <c r="A283" s="108">
        <v>2022</v>
      </c>
      <c r="B283" s="108">
        <v>1005</v>
      </c>
      <c r="C283" s="109" t="s">
        <v>449</v>
      </c>
      <c r="D283" s="208" t="s">
        <v>841</v>
      </c>
      <c r="E283" s="109" t="s">
        <v>375</v>
      </c>
      <c r="F283" s="216" t="s">
        <v>842</v>
      </c>
      <c r="G283" s="112">
        <v>829.6</v>
      </c>
      <c r="H283" s="112">
        <v>149.6</v>
      </c>
      <c r="I283" s="107" t="s">
        <v>118</v>
      </c>
      <c r="J283" s="112">
        <f t="shared" si="16"/>
        <v>680</v>
      </c>
      <c r="K283" s="210" t="s">
        <v>843</v>
      </c>
      <c r="L283" s="108">
        <v>2022</v>
      </c>
      <c r="M283" s="108">
        <v>12115</v>
      </c>
      <c r="N283" s="109" t="s">
        <v>824</v>
      </c>
      <c r="O283" s="111" t="s">
        <v>844</v>
      </c>
      <c r="P283" s="109" t="s">
        <v>845</v>
      </c>
      <c r="Q283" s="109" t="s">
        <v>845</v>
      </c>
      <c r="R283" s="108">
        <v>1</v>
      </c>
      <c r="S283" s="111" t="s">
        <v>181</v>
      </c>
      <c r="T283" s="108">
        <v>1050103</v>
      </c>
      <c r="U283" s="108">
        <v>2010</v>
      </c>
      <c r="V283" s="108">
        <v>1476</v>
      </c>
      <c r="W283" s="108">
        <v>100</v>
      </c>
      <c r="X283" s="113">
        <v>2022</v>
      </c>
      <c r="Y283" s="113">
        <v>769</v>
      </c>
      <c r="Z283" s="113">
        <v>0</v>
      </c>
      <c r="AA283" s="114" t="s">
        <v>449</v>
      </c>
      <c r="AB283" s="108">
        <v>3886</v>
      </c>
      <c r="AC283" s="109" t="s">
        <v>449</v>
      </c>
      <c r="AD283" s="211" t="s">
        <v>846</v>
      </c>
      <c r="AE283" s="211" t="s">
        <v>449</v>
      </c>
      <c r="AF283" s="212">
        <f t="shared" si="17"/>
        <v>-54</v>
      </c>
      <c r="AG283" s="213">
        <f t="shared" si="18"/>
        <v>680</v>
      </c>
      <c r="AH283" s="214">
        <f t="shared" si="19"/>
        <v>-36720</v>
      </c>
      <c r="AI283" s="215" t="s">
        <v>127</v>
      </c>
    </row>
    <row r="284" spans="1:35" ht="72">
      <c r="A284" s="108">
        <v>2022</v>
      </c>
      <c r="B284" s="108">
        <v>1006</v>
      </c>
      <c r="C284" s="109" t="s">
        <v>449</v>
      </c>
      <c r="D284" s="208" t="s">
        <v>847</v>
      </c>
      <c r="E284" s="109" t="s">
        <v>758</v>
      </c>
      <c r="F284" s="216" t="s">
        <v>848</v>
      </c>
      <c r="G284" s="112">
        <v>1336.03</v>
      </c>
      <c r="H284" s="112">
        <v>0</v>
      </c>
      <c r="I284" s="107" t="s">
        <v>127</v>
      </c>
      <c r="J284" s="112">
        <f t="shared" si="16"/>
        <v>1336.03</v>
      </c>
      <c r="K284" s="210" t="s">
        <v>849</v>
      </c>
      <c r="L284" s="108">
        <v>2022</v>
      </c>
      <c r="M284" s="108">
        <v>11809</v>
      </c>
      <c r="N284" s="109" t="s">
        <v>344</v>
      </c>
      <c r="O284" s="111" t="s">
        <v>850</v>
      </c>
      <c r="P284" s="109" t="s">
        <v>851</v>
      </c>
      <c r="Q284" s="109" t="s">
        <v>852</v>
      </c>
      <c r="R284" s="108">
        <v>1</v>
      </c>
      <c r="S284" s="111" t="s">
        <v>181</v>
      </c>
      <c r="T284" s="108">
        <v>2050105</v>
      </c>
      <c r="U284" s="108">
        <v>7570</v>
      </c>
      <c r="V284" s="108">
        <v>3171</v>
      </c>
      <c r="W284" s="108">
        <v>100</v>
      </c>
      <c r="X284" s="113">
        <v>2022</v>
      </c>
      <c r="Y284" s="113">
        <v>461</v>
      </c>
      <c r="Z284" s="113">
        <v>0</v>
      </c>
      <c r="AA284" s="114" t="s">
        <v>363</v>
      </c>
      <c r="AB284" s="108">
        <v>3887</v>
      </c>
      <c r="AC284" s="109" t="s">
        <v>449</v>
      </c>
      <c r="AD284" s="211" t="s">
        <v>760</v>
      </c>
      <c r="AE284" s="211" t="s">
        <v>449</v>
      </c>
      <c r="AF284" s="212">
        <f t="shared" si="17"/>
        <v>-44</v>
      </c>
      <c r="AG284" s="213">
        <f t="shared" si="18"/>
        <v>1336.03</v>
      </c>
      <c r="AH284" s="214">
        <f t="shared" si="19"/>
        <v>-58785.32</v>
      </c>
      <c r="AI284" s="215" t="s">
        <v>127</v>
      </c>
    </row>
    <row r="285" spans="1:35" ht="48">
      <c r="A285" s="108">
        <v>2022</v>
      </c>
      <c r="B285" s="108">
        <v>1007</v>
      </c>
      <c r="C285" s="109" t="s">
        <v>449</v>
      </c>
      <c r="D285" s="208" t="s">
        <v>853</v>
      </c>
      <c r="E285" s="109" t="s">
        <v>189</v>
      </c>
      <c r="F285" s="216" t="s">
        <v>445</v>
      </c>
      <c r="G285" s="112">
        <v>1385.31</v>
      </c>
      <c r="H285" s="112">
        <v>65.97</v>
      </c>
      <c r="I285" s="107" t="s">
        <v>118</v>
      </c>
      <c r="J285" s="112">
        <f t="shared" si="16"/>
        <v>1319.34</v>
      </c>
      <c r="K285" s="210" t="s">
        <v>854</v>
      </c>
      <c r="L285" s="108">
        <v>2022</v>
      </c>
      <c r="M285" s="108">
        <v>11802</v>
      </c>
      <c r="N285" s="109" t="s">
        <v>344</v>
      </c>
      <c r="O285" s="111" t="s">
        <v>244</v>
      </c>
      <c r="P285" s="109" t="s">
        <v>245</v>
      </c>
      <c r="Q285" s="109" t="s">
        <v>245</v>
      </c>
      <c r="R285" s="108">
        <v>1</v>
      </c>
      <c r="S285" s="111" t="s">
        <v>181</v>
      </c>
      <c r="T285" s="108">
        <v>1040503</v>
      </c>
      <c r="U285" s="108">
        <v>1900</v>
      </c>
      <c r="V285" s="108">
        <v>1423</v>
      </c>
      <c r="W285" s="108">
        <v>101</v>
      </c>
      <c r="X285" s="113">
        <v>2022</v>
      </c>
      <c r="Y285" s="113">
        <v>634</v>
      </c>
      <c r="Z285" s="113">
        <v>0</v>
      </c>
      <c r="AA285" s="114" t="s">
        <v>372</v>
      </c>
      <c r="AB285" s="108">
        <v>3894</v>
      </c>
      <c r="AC285" s="109" t="s">
        <v>449</v>
      </c>
      <c r="AD285" s="211" t="s">
        <v>763</v>
      </c>
      <c r="AE285" s="211" t="s">
        <v>449</v>
      </c>
      <c r="AF285" s="212">
        <f t="shared" si="17"/>
        <v>-43</v>
      </c>
      <c r="AG285" s="213">
        <f t="shared" si="18"/>
        <v>1319.34</v>
      </c>
      <c r="AH285" s="214">
        <f t="shared" si="19"/>
        <v>-56731.619999999995</v>
      </c>
      <c r="AI285" s="215" t="s">
        <v>127</v>
      </c>
    </row>
    <row r="286" spans="1:35" ht="72">
      <c r="A286" s="108">
        <v>2022</v>
      </c>
      <c r="B286" s="108">
        <v>1008</v>
      </c>
      <c r="C286" s="109" t="s">
        <v>855</v>
      </c>
      <c r="D286" s="208" t="s">
        <v>856</v>
      </c>
      <c r="E286" s="109" t="s">
        <v>164</v>
      </c>
      <c r="F286" s="216" t="s">
        <v>857</v>
      </c>
      <c r="G286" s="112">
        <v>118.95</v>
      </c>
      <c r="H286" s="112">
        <v>21.45</v>
      </c>
      <c r="I286" s="107" t="s">
        <v>118</v>
      </c>
      <c r="J286" s="112">
        <f t="shared" si="16"/>
        <v>97.5</v>
      </c>
      <c r="K286" s="210" t="s">
        <v>858</v>
      </c>
      <c r="L286" s="108">
        <v>2022</v>
      </c>
      <c r="M286" s="108">
        <v>11806</v>
      </c>
      <c r="N286" s="109" t="s">
        <v>344</v>
      </c>
      <c r="O286" s="111" t="s">
        <v>777</v>
      </c>
      <c r="P286" s="109" t="s">
        <v>778</v>
      </c>
      <c r="Q286" s="109" t="s">
        <v>778</v>
      </c>
      <c r="R286" s="108">
        <v>6</v>
      </c>
      <c r="S286" s="111" t="s">
        <v>172</v>
      </c>
      <c r="T286" s="108">
        <v>1010203</v>
      </c>
      <c r="U286" s="108">
        <v>140</v>
      </c>
      <c r="V286" s="108">
        <v>1042</v>
      </c>
      <c r="W286" s="108">
        <v>100</v>
      </c>
      <c r="X286" s="113">
        <v>2022</v>
      </c>
      <c r="Y286" s="113">
        <v>681</v>
      </c>
      <c r="Z286" s="113">
        <v>0</v>
      </c>
      <c r="AA286" s="114" t="s">
        <v>164</v>
      </c>
      <c r="AB286" s="108">
        <v>3901</v>
      </c>
      <c r="AC286" s="109" t="s">
        <v>855</v>
      </c>
      <c r="AD286" s="211" t="s">
        <v>763</v>
      </c>
      <c r="AE286" s="211" t="s">
        <v>855</v>
      </c>
      <c r="AF286" s="212">
        <f t="shared" si="17"/>
        <v>-42</v>
      </c>
      <c r="AG286" s="213">
        <f t="shared" si="18"/>
        <v>97.5</v>
      </c>
      <c r="AH286" s="214">
        <f t="shared" si="19"/>
        <v>-4095</v>
      </c>
      <c r="AI286" s="215" t="s">
        <v>127</v>
      </c>
    </row>
    <row r="287" spans="1:35" ht="180">
      <c r="A287" s="108">
        <v>2022</v>
      </c>
      <c r="B287" s="108">
        <v>1009</v>
      </c>
      <c r="C287" s="109" t="s">
        <v>855</v>
      </c>
      <c r="D287" s="208" t="s">
        <v>859</v>
      </c>
      <c r="E287" s="109" t="s">
        <v>291</v>
      </c>
      <c r="F287" s="216" t="s">
        <v>860</v>
      </c>
      <c r="G287" s="112">
        <v>854</v>
      </c>
      <c r="H287" s="112">
        <v>154</v>
      </c>
      <c r="I287" s="107" t="s">
        <v>118</v>
      </c>
      <c r="J287" s="112">
        <f t="shared" si="16"/>
        <v>700</v>
      </c>
      <c r="K287" s="210" t="s">
        <v>861</v>
      </c>
      <c r="L287" s="108">
        <v>2022</v>
      </c>
      <c r="M287" s="108">
        <v>11929</v>
      </c>
      <c r="N287" s="109" t="s">
        <v>350</v>
      </c>
      <c r="O287" s="111" t="s">
        <v>862</v>
      </c>
      <c r="P287" s="109" t="s">
        <v>863</v>
      </c>
      <c r="Q287" s="109" t="s">
        <v>864</v>
      </c>
      <c r="R287" s="108">
        <v>6</v>
      </c>
      <c r="S287" s="111" t="s">
        <v>172</v>
      </c>
      <c r="T287" s="108">
        <v>1010103</v>
      </c>
      <c r="U287" s="108">
        <v>30</v>
      </c>
      <c r="V287" s="108">
        <v>1004</v>
      </c>
      <c r="W287" s="108">
        <v>99</v>
      </c>
      <c r="X287" s="113">
        <v>2021</v>
      </c>
      <c r="Y287" s="113">
        <v>800</v>
      </c>
      <c r="Z287" s="113">
        <v>0</v>
      </c>
      <c r="AA287" s="114" t="s">
        <v>855</v>
      </c>
      <c r="AB287" s="108">
        <v>3902</v>
      </c>
      <c r="AC287" s="109" t="s">
        <v>855</v>
      </c>
      <c r="AD287" s="211" t="s">
        <v>865</v>
      </c>
      <c r="AE287" s="211" t="s">
        <v>855</v>
      </c>
      <c r="AF287" s="212">
        <f t="shared" si="17"/>
        <v>-46</v>
      </c>
      <c r="AG287" s="213">
        <f t="shared" si="18"/>
        <v>700</v>
      </c>
      <c r="AH287" s="214">
        <f t="shared" si="19"/>
        <v>-32200</v>
      </c>
      <c r="AI287" s="215" t="s">
        <v>127</v>
      </c>
    </row>
    <row r="288" spans="1:35" ht="48">
      <c r="A288" s="108">
        <v>2022</v>
      </c>
      <c r="B288" s="108">
        <v>1010</v>
      </c>
      <c r="C288" s="109" t="s">
        <v>855</v>
      </c>
      <c r="D288" s="208" t="s">
        <v>866</v>
      </c>
      <c r="E288" s="109" t="s">
        <v>803</v>
      </c>
      <c r="F288" s="216" t="s">
        <v>867</v>
      </c>
      <c r="G288" s="112">
        <v>189</v>
      </c>
      <c r="H288" s="112">
        <v>9</v>
      </c>
      <c r="I288" s="107" t="s">
        <v>118</v>
      </c>
      <c r="J288" s="112">
        <f t="shared" si="16"/>
        <v>180</v>
      </c>
      <c r="K288" s="210" t="s">
        <v>868</v>
      </c>
      <c r="L288" s="108">
        <v>2022</v>
      </c>
      <c r="M288" s="108">
        <v>12292</v>
      </c>
      <c r="N288" s="109" t="s">
        <v>855</v>
      </c>
      <c r="O288" s="111" t="s">
        <v>307</v>
      </c>
      <c r="P288" s="109" t="s">
        <v>308</v>
      </c>
      <c r="Q288" s="109" t="s">
        <v>309</v>
      </c>
      <c r="R288" s="108">
        <v>6</v>
      </c>
      <c r="S288" s="111" t="s">
        <v>172</v>
      </c>
      <c r="T288" s="108">
        <v>1090302</v>
      </c>
      <c r="U288" s="108">
        <v>3320</v>
      </c>
      <c r="V288" s="108">
        <v>2019</v>
      </c>
      <c r="W288" s="108">
        <v>99</v>
      </c>
      <c r="X288" s="113">
        <v>2022</v>
      </c>
      <c r="Y288" s="113">
        <v>772</v>
      </c>
      <c r="Z288" s="113">
        <v>0</v>
      </c>
      <c r="AA288" s="114" t="s">
        <v>855</v>
      </c>
      <c r="AB288" s="108">
        <v>3903</v>
      </c>
      <c r="AC288" s="109" t="s">
        <v>855</v>
      </c>
      <c r="AD288" s="211" t="s">
        <v>869</v>
      </c>
      <c r="AE288" s="211" t="s">
        <v>855</v>
      </c>
      <c r="AF288" s="212">
        <f t="shared" si="17"/>
        <v>-60</v>
      </c>
      <c r="AG288" s="213">
        <f t="shared" si="18"/>
        <v>180</v>
      </c>
      <c r="AH288" s="214">
        <f t="shared" si="19"/>
        <v>-10800</v>
      </c>
      <c r="AI288" s="215" t="s">
        <v>127</v>
      </c>
    </row>
    <row r="289" spans="1:35" ht="132">
      <c r="A289" s="108">
        <v>2022</v>
      </c>
      <c r="B289" s="108">
        <v>1011</v>
      </c>
      <c r="C289" s="109" t="s">
        <v>855</v>
      </c>
      <c r="D289" s="208" t="s">
        <v>870</v>
      </c>
      <c r="E289" s="109" t="s">
        <v>331</v>
      </c>
      <c r="F289" s="216" t="s">
        <v>263</v>
      </c>
      <c r="G289" s="112">
        <v>2293.6</v>
      </c>
      <c r="H289" s="112">
        <v>413.6</v>
      </c>
      <c r="I289" s="107" t="s">
        <v>118</v>
      </c>
      <c r="J289" s="112">
        <f t="shared" si="16"/>
        <v>1880</v>
      </c>
      <c r="K289" s="210" t="s">
        <v>264</v>
      </c>
      <c r="L289" s="108">
        <v>2022</v>
      </c>
      <c r="M289" s="108">
        <v>11996</v>
      </c>
      <c r="N289" s="109" t="s">
        <v>363</v>
      </c>
      <c r="O289" s="111" t="s">
        <v>266</v>
      </c>
      <c r="P289" s="109" t="s">
        <v>267</v>
      </c>
      <c r="Q289" s="109" t="s">
        <v>267</v>
      </c>
      <c r="R289" s="108">
        <v>6</v>
      </c>
      <c r="S289" s="111" t="s">
        <v>172</v>
      </c>
      <c r="T289" s="108">
        <v>1010203</v>
      </c>
      <c r="U289" s="108">
        <v>140</v>
      </c>
      <c r="V289" s="108">
        <v>1076</v>
      </c>
      <c r="W289" s="108">
        <v>99</v>
      </c>
      <c r="X289" s="113">
        <v>2022</v>
      </c>
      <c r="Y289" s="113">
        <v>512</v>
      </c>
      <c r="Z289" s="113">
        <v>0</v>
      </c>
      <c r="AA289" s="114" t="s">
        <v>855</v>
      </c>
      <c r="AB289" s="108">
        <v>3904</v>
      </c>
      <c r="AC289" s="109" t="s">
        <v>855</v>
      </c>
      <c r="AD289" s="211" t="s">
        <v>815</v>
      </c>
      <c r="AE289" s="211" t="s">
        <v>855</v>
      </c>
      <c r="AF289" s="212">
        <f t="shared" si="17"/>
        <v>-49</v>
      </c>
      <c r="AG289" s="213">
        <f t="shared" si="18"/>
        <v>1880</v>
      </c>
      <c r="AH289" s="214">
        <f t="shared" si="19"/>
        <v>-92120</v>
      </c>
      <c r="AI289" s="215" t="s">
        <v>127</v>
      </c>
    </row>
    <row r="290" spans="1:35" ht="15">
      <c r="A290" s="108">
        <v>2022</v>
      </c>
      <c r="B290" s="108">
        <v>1012</v>
      </c>
      <c r="C290" s="109" t="s">
        <v>855</v>
      </c>
      <c r="D290" s="208" t="s">
        <v>871</v>
      </c>
      <c r="E290" s="109" t="s">
        <v>824</v>
      </c>
      <c r="F290" s="216" t="s">
        <v>119</v>
      </c>
      <c r="G290" s="112">
        <v>57.12</v>
      </c>
      <c r="H290" s="112">
        <v>0</v>
      </c>
      <c r="I290" s="107" t="s">
        <v>118</v>
      </c>
      <c r="J290" s="112">
        <f t="shared" si="16"/>
        <v>57.12</v>
      </c>
      <c r="K290" s="210" t="s">
        <v>185</v>
      </c>
      <c r="L290" s="108">
        <v>2022</v>
      </c>
      <c r="M290" s="108">
        <v>12219</v>
      </c>
      <c r="N290" s="109" t="s">
        <v>449</v>
      </c>
      <c r="O290" s="111" t="s">
        <v>186</v>
      </c>
      <c r="P290" s="109" t="s">
        <v>187</v>
      </c>
      <c r="Q290" s="109" t="s">
        <v>187</v>
      </c>
      <c r="R290" s="108">
        <v>9</v>
      </c>
      <c r="S290" s="111" t="s">
        <v>188</v>
      </c>
      <c r="T290" s="108">
        <v>4000005</v>
      </c>
      <c r="U290" s="108">
        <v>13570</v>
      </c>
      <c r="V290" s="108">
        <v>5005</v>
      </c>
      <c r="W290" s="108">
        <v>99</v>
      </c>
      <c r="X290" s="113">
        <v>2021</v>
      </c>
      <c r="Y290" s="113">
        <v>1085</v>
      </c>
      <c r="Z290" s="113">
        <v>0</v>
      </c>
      <c r="AA290" s="114" t="s">
        <v>855</v>
      </c>
      <c r="AB290" s="108">
        <v>3905</v>
      </c>
      <c r="AC290" s="109" t="s">
        <v>855</v>
      </c>
      <c r="AD290" s="211" t="s">
        <v>872</v>
      </c>
      <c r="AE290" s="211" t="s">
        <v>855</v>
      </c>
      <c r="AF290" s="212">
        <f t="shared" si="17"/>
        <v>-59</v>
      </c>
      <c r="AG290" s="213">
        <f t="shared" si="18"/>
        <v>57.12</v>
      </c>
      <c r="AH290" s="214">
        <f t="shared" si="19"/>
        <v>-3370.08</v>
      </c>
      <c r="AI290" s="215" t="s">
        <v>127</v>
      </c>
    </row>
    <row r="291" spans="1:35" ht="15">
      <c r="A291" s="108">
        <v>2022</v>
      </c>
      <c r="B291" s="108">
        <v>1012</v>
      </c>
      <c r="C291" s="109" t="s">
        <v>855</v>
      </c>
      <c r="D291" s="208" t="s">
        <v>871</v>
      </c>
      <c r="E291" s="109" t="s">
        <v>824</v>
      </c>
      <c r="F291" s="216" t="s">
        <v>119</v>
      </c>
      <c r="G291" s="112">
        <v>85.6</v>
      </c>
      <c r="H291" s="112">
        <v>0</v>
      </c>
      <c r="I291" s="107" t="s">
        <v>118</v>
      </c>
      <c r="J291" s="112">
        <f t="shared" si="16"/>
        <v>85.6</v>
      </c>
      <c r="K291" s="210" t="s">
        <v>185</v>
      </c>
      <c r="L291" s="108">
        <v>2022</v>
      </c>
      <c r="M291" s="108">
        <v>12219</v>
      </c>
      <c r="N291" s="109" t="s">
        <v>449</v>
      </c>
      <c r="O291" s="111" t="s">
        <v>186</v>
      </c>
      <c r="P291" s="109" t="s">
        <v>187</v>
      </c>
      <c r="Q291" s="109" t="s">
        <v>187</v>
      </c>
      <c r="R291" s="108">
        <v>9</v>
      </c>
      <c r="S291" s="111" t="s">
        <v>188</v>
      </c>
      <c r="T291" s="108">
        <v>4000005</v>
      </c>
      <c r="U291" s="108">
        <v>13570</v>
      </c>
      <c r="V291" s="108">
        <v>5005</v>
      </c>
      <c r="W291" s="108">
        <v>99</v>
      </c>
      <c r="X291" s="113">
        <v>2022</v>
      </c>
      <c r="Y291" s="113">
        <v>242</v>
      </c>
      <c r="Z291" s="113">
        <v>0</v>
      </c>
      <c r="AA291" s="114" t="s">
        <v>855</v>
      </c>
      <c r="AB291" s="108">
        <v>3906</v>
      </c>
      <c r="AC291" s="109" t="s">
        <v>855</v>
      </c>
      <c r="AD291" s="211" t="s">
        <v>872</v>
      </c>
      <c r="AE291" s="211" t="s">
        <v>855</v>
      </c>
      <c r="AF291" s="212">
        <f t="shared" si="17"/>
        <v>-59</v>
      </c>
      <c r="AG291" s="213">
        <f t="shared" si="18"/>
        <v>85.6</v>
      </c>
      <c r="AH291" s="214">
        <f t="shared" si="19"/>
        <v>-5050.4</v>
      </c>
      <c r="AI291" s="215" t="s">
        <v>127</v>
      </c>
    </row>
    <row r="292" spans="1:35" ht="15">
      <c r="A292" s="108">
        <v>2022</v>
      </c>
      <c r="B292" s="108">
        <v>1012</v>
      </c>
      <c r="C292" s="109" t="s">
        <v>855</v>
      </c>
      <c r="D292" s="208" t="s">
        <v>871</v>
      </c>
      <c r="E292" s="109" t="s">
        <v>824</v>
      </c>
      <c r="F292" s="216" t="s">
        <v>119</v>
      </c>
      <c r="G292" s="112">
        <v>69.61</v>
      </c>
      <c r="H292" s="112">
        <v>0</v>
      </c>
      <c r="I292" s="107" t="s">
        <v>118</v>
      </c>
      <c r="J292" s="112">
        <f t="shared" si="16"/>
        <v>69.61</v>
      </c>
      <c r="K292" s="210" t="s">
        <v>185</v>
      </c>
      <c r="L292" s="108">
        <v>2022</v>
      </c>
      <c r="M292" s="108">
        <v>12219</v>
      </c>
      <c r="N292" s="109" t="s">
        <v>449</v>
      </c>
      <c r="O292" s="111" t="s">
        <v>186</v>
      </c>
      <c r="P292" s="109" t="s">
        <v>187</v>
      </c>
      <c r="Q292" s="109" t="s">
        <v>187</v>
      </c>
      <c r="R292" s="108">
        <v>9</v>
      </c>
      <c r="S292" s="111" t="s">
        <v>188</v>
      </c>
      <c r="T292" s="108">
        <v>4000005</v>
      </c>
      <c r="U292" s="108">
        <v>13570</v>
      </c>
      <c r="V292" s="108">
        <v>5005</v>
      </c>
      <c r="W292" s="108">
        <v>99</v>
      </c>
      <c r="X292" s="113">
        <v>2022</v>
      </c>
      <c r="Y292" s="113">
        <v>241</v>
      </c>
      <c r="Z292" s="113">
        <v>0</v>
      </c>
      <c r="AA292" s="114" t="s">
        <v>855</v>
      </c>
      <c r="AB292" s="108">
        <v>3907</v>
      </c>
      <c r="AC292" s="109" t="s">
        <v>855</v>
      </c>
      <c r="AD292" s="211" t="s">
        <v>872</v>
      </c>
      <c r="AE292" s="211" t="s">
        <v>855</v>
      </c>
      <c r="AF292" s="212">
        <f t="shared" si="17"/>
        <v>-59</v>
      </c>
      <c r="AG292" s="213">
        <f t="shared" si="18"/>
        <v>69.61</v>
      </c>
      <c r="AH292" s="214">
        <f t="shared" si="19"/>
        <v>-4106.99</v>
      </c>
      <c r="AI292" s="215" t="s">
        <v>127</v>
      </c>
    </row>
    <row r="293" spans="1:35" ht="15">
      <c r="A293" s="108">
        <v>2022</v>
      </c>
      <c r="B293" s="108">
        <v>1012</v>
      </c>
      <c r="C293" s="109" t="s">
        <v>855</v>
      </c>
      <c r="D293" s="208" t="s">
        <v>871</v>
      </c>
      <c r="E293" s="109" t="s">
        <v>824</v>
      </c>
      <c r="F293" s="216" t="s">
        <v>119</v>
      </c>
      <c r="G293" s="112">
        <v>78.59</v>
      </c>
      <c r="H293" s="112">
        <v>0</v>
      </c>
      <c r="I293" s="107" t="s">
        <v>118</v>
      </c>
      <c r="J293" s="112">
        <f t="shared" si="16"/>
        <v>78.59</v>
      </c>
      <c r="K293" s="210" t="s">
        <v>185</v>
      </c>
      <c r="L293" s="108">
        <v>2022</v>
      </c>
      <c r="M293" s="108">
        <v>12219</v>
      </c>
      <c r="N293" s="109" t="s">
        <v>449</v>
      </c>
      <c r="O293" s="111" t="s">
        <v>186</v>
      </c>
      <c r="P293" s="109" t="s">
        <v>187</v>
      </c>
      <c r="Q293" s="109" t="s">
        <v>187</v>
      </c>
      <c r="R293" s="108">
        <v>9</v>
      </c>
      <c r="S293" s="111" t="s">
        <v>188</v>
      </c>
      <c r="T293" s="108">
        <v>4000005</v>
      </c>
      <c r="U293" s="108">
        <v>13570</v>
      </c>
      <c r="V293" s="108">
        <v>5005</v>
      </c>
      <c r="W293" s="108">
        <v>99</v>
      </c>
      <c r="X293" s="113">
        <v>2022</v>
      </c>
      <c r="Y293" s="113">
        <v>776</v>
      </c>
      <c r="Z293" s="113">
        <v>0</v>
      </c>
      <c r="AA293" s="114" t="s">
        <v>855</v>
      </c>
      <c r="AB293" s="108">
        <v>3908</v>
      </c>
      <c r="AC293" s="109" t="s">
        <v>855</v>
      </c>
      <c r="AD293" s="211" t="s">
        <v>872</v>
      </c>
      <c r="AE293" s="211" t="s">
        <v>855</v>
      </c>
      <c r="AF293" s="212">
        <f t="shared" si="17"/>
        <v>-59</v>
      </c>
      <c r="AG293" s="213">
        <f t="shared" si="18"/>
        <v>78.59</v>
      </c>
      <c r="AH293" s="214">
        <f t="shared" si="19"/>
        <v>-4636.81</v>
      </c>
      <c r="AI293" s="215" t="s">
        <v>127</v>
      </c>
    </row>
    <row r="294" spans="1:35" ht="15">
      <c r="A294" s="108">
        <v>2022</v>
      </c>
      <c r="B294" s="108">
        <v>1012</v>
      </c>
      <c r="C294" s="109" t="s">
        <v>855</v>
      </c>
      <c r="D294" s="208" t="s">
        <v>871</v>
      </c>
      <c r="E294" s="109" t="s">
        <v>824</v>
      </c>
      <c r="F294" s="216" t="s">
        <v>119</v>
      </c>
      <c r="G294" s="112">
        <v>80.6</v>
      </c>
      <c r="H294" s="112">
        <v>0</v>
      </c>
      <c r="I294" s="107" t="s">
        <v>118</v>
      </c>
      <c r="J294" s="112">
        <f t="shared" si="16"/>
        <v>80.6</v>
      </c>
      <c r="K294" s="210" t="s">
        <v>185</v>
      </c>
      <c r="L294" s="108">
        <v>2022</v>
      </c>
      <c r="M294" s="108">
        <v>12219</v>
      </c>
      <c r="N294" s="109" t="s">
        <v>449</v>
      </c>
      <c r="O294" s="111" t="s">
        <v>186</v>
      </c>
      <c r="P294" s="109" t="s">
        <v>187</v>
      </c>
      <c r="Q294" s="109" t="s">
        <v>187</v>
      </c>
      <c r="R294" s="108">
        <v>9</v>
      </c>
      <c r="S294" s="111" t="s">
        <v>188</v>
      </c>
      <c r="T294" s="108">
        <v>4000005</v>
      </c>
      <c r="U294" s="108">
        <v>13570</v>
      </c>
      <c r="V294" s="108">
        <v>5005</v>
      </c>
      <c r="W294" s="108">
        <v>99</v>
      </c>
      <c r="X294" s="113">
        <v>2021</v>
      </c>
      <c r="Y294" s="113">
        <v>1080</v>
      </c>
      <c r="Z294" s="113">
        <v>0</v>
      </c>
      <c r="AA294" s="114" t="s">
        <v>855</v>
      </c>
      <c r="AB294" s="108">
        <v>3909</v>
      </c>
      <c r="AC294" s="109" t="s">
        <v>855</v>
      </c>
      <c r="AD294" s="211" t="s">
        <v>872</v>
      </c>
      <c r="AE294" s="211" t="s">
        <v>855</v>
      </c>
      <c r="AF294" s="212">
        <f t="shared" si="17"/>
        <v>-59</v>
      </c>
      <c r="AG294" s="213">
        <f t="shared" si="18"/>
        <v>80.6</v>
      </c>
      <c r="AH294" s="214">
        <f t="shared" si="19"/>
        <v>-4755.4</v>
      </c>
      <c r="AI294" s="215" t="s">
        <v>127</v>
      </c>
    </row>
    <row r="295" spans="1:35" ht="15">
      <c r="A295" s="108">
        <v>2022</v>
      </c>
      <c r="B295" s="108">
        <v>1012</v>
      </c>
      <c r="C295" s="109" t="s">
        <v>855</v>
      </c>
      <c r="D295" s="208" t="s">
        <v>871</v>
      </c>
      <c r="E295" s="109" t="s">
        <v>824</v>
      </c>
      <c r="F295" s="216" t="s">
        <v>119</v>
      </c>
      <c r="G295" s="112">
        <v>86.74</v>
      </c>
      <c r="H295" s="112">
        <v>0</v>
      </c>
      <c r="I295" s="107" t="s">
        <v>118</v>
      </c>
      <c r="J295" s="112">
        <f t="shared" si="16"/>
        <v>86.74</v>
      </c>
      <c r="K295" s="210" t="s">
        <v>185</v>
      </c>
      <c r="L295" s="108">
        <v>2022</v>
      </c>
      <c r="M295" s="108">
        <v>12219</v>
      </c>
      <c r="N295" s="109" t="s">
        <v>449</v>
      </c>
      <c r="O295" s="111" t="s">
        <v>186</v>
      </c>
      <c r="P295" s="109" t="s">
        <v>187</v>
      </c>
      <c r="Q295" s="109" t="s">
        <v>187</v>
      </c>
      <c r="R295" s="108">
        <v>9</v>
      </c>
      <c r="S295" s="111" t="s">
        <v>188</v>
      </c>
      <c r="T295" s="108">
        <v>4000005</v>
      </c>
      <c r="U295" s="108">
        <v>13570</v>
      </c>
      <c r="V295" s="108">
        <v>5005</v>
      </c>
      <c r="W295" s="108">
        <v>99</v>
      </c>
      <c r="X295" s="113">
        <v>2021</v>
      </c>
      <c r="Y295" s="113">
        <v>1078</v>
      </c>
      <c r="Z295" s="113">
        <v>0</v>
      </c>
      <c r="AA295" s="114" t="s">
        <v>855</v>
      </c>
      <c r="AB295" s="108">
        <v>3915</v>
      </c>
      <c r="AC295" s="109" t="s">
        <v>855</v>
      </c>
      <c r="AD295" s="211" t="s">
        <v>872</v>
      </c>
      <c r="AE295" s="211" t="s">
        <v>855</v>
      </c>
      <c r="AF295" s="212">
        <f t="shared" si="17"/>
        <v>-59</v>
      </c>
      <c r="AG295" s="213">
        <f t="shared" si="18"/>
        <v>86.74</v>
      </c>
      <c r="AH295" s="214">
        <f t="shared" si="19"/>
        <v>-5117.66</v>
      </c>
      <c r="AI295" s="215" t="s">
        <v>127</v>
      </c>
    </row>
    <row r="296" spans="1:35" ht="15">
      <c r="A296" s="108">
        <v>2022</v>
      </c>
      <c r="B296" s="108">
        <v>1012</v>
      </c>
      <c r="C296" s="109" t="s">
        <v>855</v>
      </c>
      <c r="D296" s="208" t="s">
        <v>871</v>
      </c>
      <c r="E296" s="109" t="s">
        <v>824</v>
      </c>
      <c r="F296" s="216" t="s">
        <v>119</v>
      </c>
      <c r="G296" s="112">
        <v>121.33</v>
      </c>
      <c r="H296" s="112">
        <v>121.33</v>
      </c>
      <c r="I296" s="107" t="s">
        <v>118</v>
      </c>
      <c r="J296" s="112">
        <f t="shared" si="16"/>
        <v>0</v>
      </c>
      <c r="K296" s="210" t="s">
        <v>185</v>
      </c>
      <c r="L296" s="108">
        <v>2022</v>
      </c>
      <c r="M296" s="108">
        <v>12219</v>
      </c>
      <c r="N296" s="109" t="s">
        <v>449</v>
      </c>
      <c r="O296" s="111" t="s">
        <v>186</v>
      </c>
      <c r="P296" s="109" t="s">
        <v>187</v>
      </c>
      <c r="Q296" s="109" t="s">
        <v>187</v>
      </c>
      <c r="R296" s="108">
        <v>9</v>
      </c>
      <c r="S296" s="111" t="s">
        <v>188</v>
      </c>
      <c r="T296" s="108">
        <v>4000005</v>
      </c>
      <c r="U296" s="108">
        <v>13570</v>
      </c>
      <c r="V296" s="108">
        <v>5005</v>
      </c>
      <c r="W296" s="108">
        <v>99</v>
      </c>
      <c r="X296" s="113">
        <v>2021</v>
      </c>
      <c r="Y296" s="113">
        <v>1077</v>
      </c>
      <c r="Z296" s="113">
        <v>0</v>
      </c>
      <c r="AA296" s="114" t="s">
        <v>855</v>
      </c>
      <c r="AB296" s="108">
        <v>3910</v>
      </c>
      <c r="AC296" s="109" t="s">
        <v>855</v>
      </c>
      <c r="AD296" s="211" t="s">
        <v>872</v>
      </c>
      <c r="AE296" s="211" t="s">
        <v>855</v>
      </c>
      <c r="AF296" s="212">
        <f t="shared" si="17"/>
        <v>-59</v>
      </c>
      <c r="AG296" s="213">
        <f t="shared" si="18"/>
        <v>0</v>
      </c>
      <c r="AH296" s="214">
        <f t="shared" si="19"/>
        <v>0</v>
      </c>
      <c r="AI296" s="215" t="s">
        <v>127</v>
      </c>
    </row>
    <row r="297" spans="1:35" ht="15">
      <c r="A297" s="108">
        <v>2022</v>
      </c>
      <c r="B297" s="108">
        <v>1012</v>
      </c>
      <c r="C297" s="109" t="s">
        <v>855</v>
      </c>
      <c r="D297" s="208" t="s">
        <v>871</v>
      </c>
      <c r="E297" s="109" t="s">
        <v>824</v>
      </c>
      <c r="F297" s="216" t="s">
        <v>119</v>
      </c>
      <c r="G297" s="112">
        <v>67.67</v>
      </c>
      <c r="H297" s="112">
        <v>0</v>
      </c>
      <c r="I297" s="107" t="s">
        <v>118</v>
      </c>
      <c r="J297" s="112">
        <f t="shared" si="16"/>
        <v>67.67</v>
      </c>
      <c r="K297" s="210" t="s">
        <v>185</v>
      </c>
      <c r="L297" s="108">
        <v>2022</v>
      </c>
      <c r="M297" s="108">
        <v>12219</v>
      </c>
      <c r="N297" s="109" t="s">
        <v>449</v>
      </c>
      <c r="O297" s="111" t="s">
        <v>186</v>
      </c>
      <c r="P297" s="109" t="s">
        <v>187</v>
      </c>
      <c r="Q297" s="109" t="s">
        <v>187</v>
      </c>
      <c r="R297" s="108">
        <v>9</v>
      </c>
      <c r="S297" s="111" t="s">
        <v>188</v>
      </c>
      <c r="T297" s="108">
        <v>4000005</v>
      </c>
      <c r="U297" s="108">
        <v>13570</v>
      </c>
      <c r="V297" s="108">
        <v>5005</v>
      </c>
      <c r="W297" s="108">
        <v>99</v>
      </c>
      <c r="X297" s="113">
        <v>2021</v>
      </c>
      <c r="Y297" s="113">
        <v>1076</v>
      </c>
      <c r="Z297" s="113">
        <v>0</v>
      </c>
      <c r="AA297" s="114" t="s">
        <v>855</v>
      </c>
      <c r="AB297" s="108">
        <v>3912</v>
      </c>
      <c r="AC297" s="109" t="s">
        <v>855</v>
      </c>
      <c r="AD297" s="211" t="s">
        <v>872</v>
      </c>
      <c r="AE297" s="211" t="s">
        <v>855</v>
      </c>
      <c r="AF297" s="212">
        <f t="shared" si="17"/>
        <v>-59</v>
      </c>
      <c r="AG297" s="213">
        <f t="shared" si="18"/>
        <v>67.67</v>
      </c>
      <c r="AH297" s="214">
        <f t="shared" si="19"/>
        <v>-3992.53</v>
      </c>
      <c r="AI297" s="215" t="s">
        <v>127</v>
      </c>
    </row>
    <row r="298" spans="1:35" ht="15">
      <c r="A298" s="108">
        <v>2022</v>
      </c>
      <c r="B298" s="108">
        <v>1012</v>
      </c>
      <c r="C298" s="109" t="s">
        <v>855</v>
      </c>
      <c r="D298" s="208" t="s">
        <v>871</v>
      </c>
      <c r="E298" s="109" t="s">
        <v>824</v>
      </c>
      <c r="F298" s="216" t="s">
        <v>119</v>
      </c>
      <c r="G298" s="112">
        <v>158.97</v>
      </c>
      <c r="H298" s="112">
        <v>158.97</v>
      </c>
      <c r="I298" s="107" t="s">
        <v>118</v>
      </c>
      <c r="J298" s="112">
        <f t="shared" si="16"/>
        <v>0</v>
      </c>
      <c r="K298" s="210" t="s">
        <v>185</v>
      </c>
      <c r="L298" s="108">
        <v>2022</v>
      </c>
      <c r="M298" s="108">
        <v>12219</v>
      </c>
      <c r="N298" s="109" t="s">
        <v>449</v>
      </c>
      <c r="O298" s="111" t="s">
        <v>186</v>
      </c>
      <c r="P298" s="109" t="s">
        <v>187</v>
      </c>
      <c r="Q298" s="109" t="s">
        <v>187</v>
      </c>
      <c r="R298" s="108">
        <v>9</v>
      </c>
      <c r="S298" s="111" t="s">
        <v>188</v>
      </c>
      <c r="T298" s="108">
        <v>4000005</v>
      </c>
      <c r="U298" s="108">
        <v>13570</v>
      </c>
      <c r="V298" s="108">
        <v>5005</v>
      </c>
      <c r="W298" s="108">
        <v>99</v>
      </c>
      <c r="X298" s="113">
        <v>2021</v>
      </c>
      <c r="Y298" s="113">
        <v>1088</v>
      </c>
      <c r="Z298" s="113">
        <v>0</v>
      </c>
      <c r="AA298" s="114" t="s">
        <v>855</v>
      </c>
      <c r="AB298" s="108">
        <v>3913</v>
      </c>
      <c r="AC298" s="109" t="s">
        <v>855</v>
      </c>
      <c r="AD298" s="211" t="s">
        <v>872</v>
      </c>
      <c r="AE298" s="211" t="s">
        <v>855</v>
      </c>
      <c r="AF298" s="212">
        <f t="shared" si="17"/>
        <v>-59</v>
      </c>
      <c r="AG298" s="213">
        <f t="shared" si="18"/>
        <v>0</v>
      </c>
      <c r="AH298" s="214">
        <f t="shared" si="19"/>
        <v>0</v>
      </c>
      <c r="AI298" s="215" t="s">
        <v>127</v>
      </c>
    </row>
    <row r="299" spans="1:35" ht="15">
      <c r="A299" s="108">
        <v>2022</v>
      </c>
      <c r="B299" s="108">
        <v>1012</v>
      </c>
      <c r="C299" s="109" t="s">
        <v>855</v>
      </c>
      <c r="D299" s="208" t="s">
        <v>871</v>
      </c>
      <c r="E299" s="109" t="s">
        <v>824</v>
      </c>
      <c r="F299" s="216" t="s">
        <v>119</v>
      </c>
      <c r="G299" s="112">
        <v>87.01</v>
      </c>
      <c r="H299" s="112">
        <v>0</v>
      </c>
      <c r="I299" s="107" t="s">
        <v>118</v>
      </c>
      <c r="J299" s="112">
        <f t="shared" si="16"/>
        <v>87.01</v>
      </c>
      <c r="K299" s="210" t="s">
        <v>185</v>
      </c>
      <c r="L299" s="108">
        <v>2022</v>
      </c>
      <c r="M299" s="108">
        <v>12219</v>
      </c>
      <c r="N299" s="109" t="s">
        <v>449</v>
      </c>
      <c r="O299" s="111" t="s">
        <v>186</v>
      </c>
      <c r="P299" s="109" t="s">
        <v>187</v>
      </c>
      <c r="Q299" s="109" t="s">
        <v>187</v>
      </c>
      <c r="R299" s="108">
        <v>9</v>
      </c>
      <c r="S299" s="111" t="s">
        <v>188</v>
      </c>
      <c r="T299" s="108">
        <v>4000005</v>
      </c>
      <c r="U299" s="108">
        <v>13570</v>
      </c>
      <c r="V299" s="108">
        <v>5005</v>
      </c>
      <c r="W299" s="108">
        <v>99</v>
      </c>
      <c r="X299" s="113">
        <v>2021</v>
      </c>
      <c r="Y299" s="113">
        <v>1079</v>
      </c>
      <c r="Z299" s="113">
        <v>0</v>
      </c>
      <c r="AA299" s="114" t="s">
        <v>855</v>
      </c>
      <c r="AB299" s="108">
        <v>3917</v>
      </c>
      <c r="AC299" s="109" t="s">
        <v>855</v>
      </c>
      <c r="AD299" s="211" t="s">
        <v>872</v>
      </c>
      <c r="AE299" s="211" t="s">
        <v>855</v>
      </c>
      <c r="AF299" s="212">
        <f t="shared" si="17"/>
        <v>-59</v>
      </c>
      <c r="AG299" s="213">
        <f t="shared" si="18"/>
        <v>87.01</v>
      </c>
      <c r="AH299" s="214">
        <f t="shared" si="19"/>
        <v>-5133.59</v>
      </c>
      <c r="AI299" s="215" t="s">
        <v>127</v>
      </c>
    </row>
    <row r="300" spans="1:35" ht="15">
      <c r="A300" s="108">
        <v>2022</v>
      </c>
      <c r="B300" s="108">
        <v>1012</v>
      </c>
      <c r="C300" s="109" t="s">
        <v>855</v>
      </c>
      <c r="D300" s="208" t="s">
        <v>871</v>
      </c>
      <c r="E300" s="109" t="s">
        <v>824</v>
      </c>
      <c r="F300" s="216" t="s">
        <v>119</v>
      </c>
      <c r="G300" s="112">
        <v>58.91</v>
      </c>
      <c r="H300" s="112">
        <v>0</v>
      </c>
      <c r="I300" s="107" t="s">
        <v>118</v>
      </c>
      <c r="J300" s="112">
        <f t="shared" si="16"/>
        <v>58.91</v>
      </c>
      <c r="K300" s="210" t="s">
        <v>185</v>
      </c>
      <c r="L300" s="108">
        <v>2022</v>
      </c>
      <c r="M300" s="108">
        <v>12219</v>
      </c>
      <c r="N300" s="109" t="s">
        <v>449</v>
      </c>
      <c r="O300" s="111" t="s">
        <v>186</v>
      </c>
      <c r="P300" s="109" t="s">
        <v>187</v>
      </c>
      <c r="Q300" s="109" t="s">
        <v>187</v>
      </c>
      <c r="R300" s="108">
        <v>9</v>
      </c>
      <c r="S300" s="111" t="s">
        <v>188</v>
      </c>
      <c r="T300" s="108">
        <v>4000005</v>
      </c>
      <c r="U300" s="108">
        <v>13570</v>
      </c>
      <c r="V300" s="108">
        <v>5005</v>
      </c>
      <c r="W300" s="108">
        <v>99</v>
      </c>
      <c r="X300" s="113">
        <v>2022</v>
      </c>
      <c r="Y300" s="113">
        <v>246</v>
      </c>
      <c r="Z300" s="113">
        <v>0</v>
      </c>
      <c r="AA300" s="114" t="s">
        <v>855</v>
      </c>
      <c r="AB300" s="108">
        <v>3918</v>
      </c>
      <c r="AC300" s="109" t="s">
        <v>855</v>
      </c>
      <c r="AD300" s="211" t="s">
        <v>872</v>
      </c>
      <c r="AE300" s="211" t="s">
        <v>855</v>
      </c>
      <c r="AF300" s="212">
        <f t="shared" si="17"/>
        <v>-59</v>
      </c>
      <c r="AG300" s="213">
        <f t="shared" si="18"/>
        <v>58.91</v>
      </c>
      <c r="AH300" s="214">
        <f t="shared" si="19"/>
        <v>-3475.6899999999996</v>
      </c>
      <c r="AI300" s="215" t="s">
        <v>127</v>
      </c>
    </row>
    <row r="301" spans="1:35" ht="15">
      <c r="A301" s="108">
        <v>2022</v>
      </c>
      <c r="B301" s="108">
        <v>1012</v>
      </c>
      <c r="C301" s="109" t="s">
        <v>855</v>
      </c>
      <c r="D301" s="208" t="s">
        <v>871</v>
      </c>
      <c r="E301" s="109" t="s">
        <v>824</v>
      </c>
      <c r="F301" s="216" t="s">
        <v>119</v>
      </c>
      <c r="G301" s="112">
        <v>96.65</v>
      </c>
      <c r="H301" s="112">
        <v>0</v>
      </c>
      <c r="I301" s="107" t="s">
        <v>118</v>
      </c>
      <c r="J301" s="112">
        <f t="shared" si="16"/>
        <v>96.65</v>
      </c>
      <c r="K301" s="210" t="s">
        <v>185</v>
      </c>
      <c r="L301" s="108">
        <v>2022</v>
      </c>
      <c r="M301" s="108">
        <v>12219</v>
      </c>
      <c r="N301" s="109" t="s">
        <v>449</v>
      </c>
      <c r="O301" s="111" t="s">
        <v>186</v>
      </c>
      <c r="P301" s="109" t="s">
        <v>187</v>
      </c>
      <c r="Q301" s="109" t="s">
        <v>187</v>
      </c>
      <c r="R301" s="108">
        <v>9</v>
      </c>
      <c r="S301" s="111" t="s">
        <v>188</v>
      </c>
      <c r="T301" s="108">
        <v>4000005</v>
      </c>
      <c r="U301" s="108">
        <v>13570</v>
      </c>
      <c r="V301" s="108">
        <v>5005</v>
      </c>
      <c r="W301" s="108">
        <v>99</v>
      </c>
      <c r="X301" s="113">
        <v>2022</v>
      </c>
      <c r="Y301" s="113">
        <v>268</v>
      </c>
      <c r="Z301" s="113">
        <v>0</v>
      </c>
      <c r="AA301" s="114" t="s">
        <v>855</v>
      </c>
      <c r="AB301" s="108">
        <v>3922</v>
      </c>
      <c r="AC301" s="109" t="s">
        <v>855</v>
      </c>
      <c r="AD301" s="211" t="s">
        <v>872</v>
      </c>
      <c r="AE301" s="211" t="s">
        <v>855</v>
      </c>
      <c r="AF301" s="212">
        <f t="shared" si="17"/>
        <v>-59</v>
      </c>
      <c r="AG301" s="213">
        <f t="shared" si="18"/>
        <v>96.65</v>
      </c>
      <c r="AH301" s="214">
        <f t="shared" si="19"/>
        <v>-5702.35</v>
      </c>
      <c r="AI301" s="215" t="s">
        <v>127</v>
      </c>
    </row>
    <row r="302" spans="1:35" ht="15">
      <c r="A302" s="108">
        <v>2022</v>
      </c>
      <c r="B302" s="108">
        <v>1012</v>
      </c>
      <c r="C302" s="109" t="s">
        <v>855</v>
      </c>
      <c r="D302" s="208" t="s">
        <v>871</v>
      </c>
      <c r="E302" s="109" t="s">
        <v>824</v>
      </c>
      <c r="F302" s="216" t="s">
        <v>119</v>
      </c>
      <c r="G302" s="112">
        <v>63.25</v>
      </c>
      <c r="H302" s="112">
        <v>0</v>
      </c>
      <c r="I302" s="107" t="s">
        <v>118</v>
      </c>
      <c r="J302" s="112">
        <f t="shared" si="16"/>
        <v>63.25</v>
      </c>
      <c r="K302" s="210" t="s">
        <v>185</v>
      </c>
      <c r="L302" s="108">
        <v>2022</v>
      </c>
      <c r="M302" s="108">
        <v>12219</v>
      </c>
      <c r="N302" s="109" t="s">
        <v>449</v>
      </c>
      <c r="O302" s="111" t="s">
        <v>186</v>
      </c>
      <c r="P302" s="109" t="s">
        <v>187</v>
      </c>
      <c r="Q302" s="109" t="s">
        <v>187</v>
      </c>
      <c r="R302" s="108">
        <v>9</v>
      </c>
      <c r="S302" s="111" t="s">
        <v>188</v>
      </c>
      <c r="T302" s="108">
        <v>4000005</v>
      </c>
      <c r="U302" s="108">
        <v>13570</v>
      </c>
      <c r="V302" s="108">
        <v>5005</v>
      </c>
      <c r="W302" s="108">
        <v>99</v>
      </c>
      <c r="X302" s="113">
        <v>2022</v>
      </c>
      <c r="Y302" s="113">
        <v>244</v>
      </c>
      <c r="Z302" s="113">
        <v>0</v>
      </c>
      <c r="AA302" s="114" t="s">
        <v>855</v>
      </c>
      <c r="AB302" s="108">
        <v>3923</v>
      </c>
      <c r="AC302" s="109" t="s">
        <v>855</v>
      </c>
      <c r="AD302" s="211" t="s">
        <v>872</v>
      </c>
      <c r="AE302" s="211" t="s">
        <v>855</v>
      </c>
      <c r="AF302" s="212">
        <f t="shared" si="17"/>
        <v>-59</v>
      </c>
      <c r="AG302" s="213">
        <f t="shared" si="18"/>
        <v>63.25</v>
      </c>
      <c r="AH302" s="214">
        <f t="shared" si="19"/>
        <v>-3731.75</v>
      </c>
      <c r="AI302" s="215" t="s">
        <v>127</v>
      </c>
    </row>
    <row r="303" spans="1:35" ht="15">
      <c r="A303" s="108">
        <v>2022</v>
      </c>
      <c r="B303" s="108">
        <v>1012</v>
      </c>
      <c r="C303" s="109" t="s">
        <v>855</v>
      </c>
      <c r="D303" s="208" t="s">
        <v>871</v>
      </c>
      <c r="E303" s="109" t="s">
        <v>824</v>
      </c>
      <c r="F303" s="216" t="s">
        <v>119</v>
      </c>
      <c r="G303" s="112">
        <v>52.74</v>
      </c>
      <c r="H303" s="112">
        <v>0</v>
      </c>
      <c r="I303" s="107" t="s">
        <v>118</v>
      </c>
      <c r="J303" s="112">
        <f t="shared" si="16"/>
        <v>52.74</v>
      </c>
      <c r="K303" s="210" t="s">
        <v>185</v>
      </c>
      <c r="L303" s="108">
        <v>2022</v>
      </c>
      <c r="M303" s="108">
        <v>12219</v>
      </c>
      <c r="N303" s="109" t="s">
        <v>449</v>
      </c>
      <c r="O303" s="111" t="s">
        <v>186</v>
      </c>
      <c r="P303" s="109" t="s">
        <v>187</v>
      </c>
      <c r="Q303" s="109" t="s">
        <v>187</v>
      </c>
      <c r="R303" s="108">
        <v>9</v>
      </c>
      <c r="S303" s="111" t="s">
        <v>188</v>
      </c>
      <c r="T303" s="108">
        <v>4000005</v>
      </c>
      <c r="U303" s="108">
        <v>13570</v>
      </c>
      <c r="V303" s="108">
        <v>5005</v>
      </c>
      <c r="W303" s="108">
        <v>99</v>
      </c>
      <c r="X303" s="113">
        <v>2022</v>
      </c>
      <c r="Y303" s="113">
        <v>251</v>
      </c>
      <c r="Z303" s="113">
        <v>0</v>
      </c>
      <c r="AA303" s="114" t="s">
        <v>855</v>
      </c>
      <c r="AB303" s="108">
        <v>3924</v>
      </c>
      <c r="AC303" s="109" t="s">
        <v>855</v>
      </c>
      <c r="AD303" s="211" t="s">
        <v>872</v>
      </c>
      <c r="AE303" s="211" t="s">
        <v>855</v>
      </c>
      <c r="AF303" s="212">
        <f t="shared" si="17"/>
        <v>-59</v>
      </c>
      <c r="AG303" s="213">
        <f t="shared" si="18"/>
        <v>52.74</v>
      </c>
      <c r="AH303" s="214">
        <f t="shared" si="19"/>
        <v>-3111.6600000000003</v>
      </c>
      <c r="AI303" s="215" t="s">
        <v>127</v>
      </c>
    </row>
    <row r="304" spans="1:35" ht="15">
      <c r="A304" s="108">
        <v>2022</v>
      </c>
      <c r="B304" s="108">
        <v>1012</v>
      </c>
      <c r="C304" s="109" t="s">
        <v>855</v>
      </c>
      <c r="D304" s="208" t="s">
        <v>871</v>
      </c>
      <c r="E304" s="109" t="s">
        <v>824</v>
      </c>
      <c r="F304" s="216" t="s">
        <v>119</v>
      </c>
      <c r="G304" s="112">
        <v>66.03</v>
      </c>
      <c r="H304" s="112">
        <v>0</v>
      </c>
      <c r="I304" s="107" t="s">
        <v>118</v>
      </c>
      <c r="J304" s="112">
        <f t="shared" si="16"/>
        <v>66.03</v>
      </c>
      <c r="K304" s="210" t="s">
        <v>185</v>
      </c>
      <c r="L304" s="108">
        <v>2022</v>
      </c>
      <c r="M304" s="108">
        <v>12219</v>
      </c>
      <c r="N304" s="109" t="s">
        <v>449</v>
      </c>
      <c r="O304" s="111" t="s">
        <v>186</v>
      </c>
      <c r="P304" s="109" t="s">
        <v>187</v>
      </c>
      <c r="Q304" s="109" t="s">
        <v>187</v>
      </c>
      <c r="R304" s="108">
        <v>9</v>
      </c>
      <c r="S304" s="111" t="s">
        <v>188</v>
      </c>
      <c r="T304" s="108">
        <v>4000005</v>
      </c>
      <c r="U304" s="108">
        <v>13570</v>
      </c>
      <c r="V304" s="108">
        <v>5005</v>
      </c>
      <c r="W304" s="108">
        <v>99</v>
      </c>
      <c r="X304" s="113">
        <v>2022</v>
      </c>
      <c r="Y304" s="113">
        <v>250</v>
      </c>
      <c r="Z304" s="113">
        <v>0</v>
      </c>
      <c r="AA304" s="114" t="s">
        <v>855</v>
      </c>
      <c r="AB304" s="108">
        <v>3925</v>
      </c>
      <c r="AC304" s="109" t="s">
        <v>855</v>
      </c>
      <c r="AD304" s="211" t="s">
        <v>872</v>
      </c>
      <c r="AE304" s="211" t="s">
        <v>855</v>
      </c>
      <c r="AF304" s="212">
        <f t="shared" si="17"/>
        <v>-59</v>
      </c>
      <c r="AG304" s="213">
        <f t="shared" si="18"/>
        <v>66.03</v>
      </c>
      <c r="AH304" s="214">
        <f t="shared" si="19"/>
        <v>-3895.77</v>
      </c>
      <c r="AI304" s="215" t="s">
        <v>127</v>
      </c>
    </row>
    <row r="305" spans="1:35" ht="15">
      <c r="A305" s="108">
        <v>2022</v>
      </c>
      <c r="B305" s="108">
        <v>1012</v>
      </c>
      <c r="C305" s="109" t="s">
        <v>855</v>
      </c>
      <c r="D305" s="208" t="s">
        <v>871</v>
      </c>
      <c r="E305" s="109" t="s">
        <v>824</v>
      </c>
      <c r="F305" s="216" t="s">
        <v>119</v>
      </c>
      <c r="G305" s="112">
        <v>52.37</v>
      </c>
      <c r="H305" s="112">
        <v>0</v>
      </c>
      <c r="I305" s="107" t="s">
        <v>118</v>
      </c>
      <c r="J305" s="112">
        <f t="shared" si="16"/>
        <v>52.37</v>
      </c>
      <c r="K305" s="210" t="s">
        <v>185</v>
      </c>
      <c r="L305" s="108">
        <v>2022</v>
      </c>
      <c r="M305" s="108">
        <v>12219</v>
      </c>
      <c r="N305" s="109" t="s">
        <v>449</v>
      </c>
      <c r="O305" s="111" t="s">
        <v>186</v>
      </c>
      <c r="P305" s="109" t="s">
        <v>187</v>
      </c>
      <c r="Q305" s="109" t="s">
        <v>187</v>
      </c>
      <c r="R305" s="108">
        <v>9</v>
      </c>
      <c r="S305" s="111" t="s">
        <v>188</v>
      </c>
      <c r="T305" s="108">
        <v>4000005</v>
      </c>
      <c r="U305" s="108">
        <v>13570</v>
      </c>
      <c r="V305" s="108">
        <v>5005</v>
      </c>
      <c r="W305" s="108">
        <v>99</v>
      </c>
      <c r="X305" s="113">
        <v>2022</v>
      </c>
      <c r="Y305" s="113">
        <v>254</v>
      </c>
      <c r="Z305" s="113">
        <v>0</v>
      </c>
      <c r="AA305" s="114" t="s">
        <v>855</v>
      </c>
      <c r="AB305" s="108">
        <v>3927</v>
      </c>
      <c r="AC305" s="109" t="s">
        <v>855</v>
      </c>
      <c r="AD305" s="211" t="s">
        <v>872</v>
      </c>
      <c r="AE305" s="211" t="s">
        <v>855</v>
      </c>
      <c r="AF305" s="212">
        <f t="shared" si="17"/>
        <v>-59</v>
      </c>
      <c r="AG305" s="213">
        <f t="shared" si="18"/>
        <v>52.37</v>
      </c>
      <c r="AH305" s="214">
        <f t="shared" si="19"/>
        <v>-3089.83</v>
      </c>
      <c r="AI305" s="215" t="s">
        <v>127</v>
      </c>
    </row>
    <row r="306" spans="1:35" ht="15">
      <c r="A306" s="108">
        <v>2022</v>
      </c>
      <c r="B306" s="108">
        <v>1012</v>
      </c>
      <c r="C306" s="109" t="s">
        <v>855</v>
      </c>
      <c r="D306" s="208" t="s">
        <v>871</v>
      </c>
      <c r="E306" s="109" t="s">
        <v>824</v>
      </c>
      <c r="F306" s="216" t="s">
        <v>119</v>
      </c>
      <c r="G306" s="112">
        <v>120.5</v>
      </c>
      <c r="H306" s="112">
        <v>120.5</v>
      </c>
      <c r="I306" s="107" t="s">
        <v>118</v>
      </c>
      <c r="J306" s="112">
        <f t="shared" si="16"/>
        <v>0</v>
      </c>
      <c r="K306" s="210" t="s">
        <v>185</v>
      </c>
      <c r="L306" s="108">
        <v>2022</v>
      </c>
      <c r="M306" s="108">
        <v>12219</v>
      </c>
      <c r="N306" s="109" t="s">
        <v>449</v>
      </c>
      <c r="O306" s="111" t="s">
        <v>186</v>
      </c>
      <c r="P306" s="109" t="s">
        <v>187</v>
      </c>
      <c r="Q306" s="109" t="s">
        <v>187</v>
      </c>
      <c r="R306" s="108">
        <v>9</v>
      </c>
      <c r="S306" s="111" t="s">
        <v>188</v>
      </c>
      <c r="T306" s="108">
        <v>4000005</v>
      </c>
      <c r="U306" s="108">
        <v>13570</v>
      </c>
      <c r="V306" s="108">
        <v>5005</v>
      </c>
      <c r="W306" s="108">
        <v>99</v>
      </c>
      <c r="X306" s="113">
        <v>2022</v>
      </c>
      <c r="Y306" s="113">
        <v>245</v>
      </c>
      <c r="Z306" s="113">
        <v>0</v>
      </c>
      <c r="AA306" s="114" t="s">
        <v>855</v>
      </c>
      <c r="AB306" s="108">
        <v>3928</v>
      </c>
      <c r="AC306" s="109" t="s">
        <v>855</v>
      </c>
      <c r="AD306" s="211" t="s">
        <v>872</v>
      </c>
      <c r="AE306" s="211" t="s">
        <v>855</v>
      </c>
      <c r="AF306" s="212">
        <f t="shared" si="17"/>
        <v>-59</v>
      </c>
      <c r="AG306" s="213">
        <f t="shared" si="18"/>
        <v>0</v>
      </c>
      <c r="AH306" s="214">
        <f t="shared" si="19"/>
        <v>0</v>
      </c>
      <c r="AI306" s="215" t="s">
        <v>127</v>
      </c>
    </row>
    <row r="307" spans="1:35" ht="15">
      <c r="A307" s="108">
        <v>2022</v>
      </c>
      <c r="B307" s="108">
        <v>1012</v>
      </c>
      <c r="C307" s="109" t="s">
        <v>855</v>
      </c>
      <c r="D307" s="208" t="s">
        <v>871</v>
      </c>
      <c r="E307" s="109" t="s">
        <v>824</v>
      </c>
      <c r="F307" s="216" t="s">
        <v>119</v>
      </c>
      <c r="G307" s="112">
        <v>124.89</v>
      </c>
      <c r="H307" s="112">
        <v>0</v>
      </c>
      <c r="I307" s="107" t="s">
        <v>118</v>
      </c>
      <c r="J307" s="112">
        <f t="shared" si="16"/>
        <v>124.89</v>
      </c>
      <c r="K307" s="210" t="s">
        <v>185</v>
      </c>
      <c r="L307" s="108">
        <v>2022</v>
      </c>
      <c r="M307" s="108">
        <v>12219</v>
      </c>
      <c r="N307" s="109" t="s">
        <v>449</v>
      </c>
      <c r="O307" s="111" t="s">
        <v>186</v>
      </c>
      <c r="P307" s="109" t="s">
        <v>187</v>
      </c>
      <c r="Q307" s="109" t="s">
        <v>187</v>
      </c>
      <c r="R307" s="108">
        <v>9</v>
      </c>
      <c r="S307" s="111" t="s">
        <v>188</v>
      </c>
      <c r="T307" s="108">
        <v>4000005</v>
      </c>
      <c r="U307" s="108">
        <v>13570</v>
      </c>
      <c r="V307" s="108">
        <v>5005</v>
      </c>
      <c r="W307" s="108">
        <v>99</v>
      </c>
      <c r="X307" s="113">
        <v>2022</v>
      </c>
      <c r="Y307" s="113">
        <v>255</v>
      </c>
      <c r="Z307" s="113">
        <v>0</v>
      </c>
      <c r="AA307" s="114" t="s">
        <v>855</v>
      </c>
      <c r="AB307" s="108">
        <v>3929</v>
      </c>
      <c r="AC307" s="109" t="s">
        <v>855</v>
      </c>
      <c r="AD307" s="211" t="s">
        <v>872</v>
      </c>
      <c r="AE307" s="211" t="s">
        <v>855</v>
      </c>
      <c r="AF307" s="212">
        <f t="shared" si="17"/>
        <v>-59</v>
      </c>
      <c r="AG307" s="213">
        <f t="shared" si="18"/>
        <v>124.89</v>
      </c>
      <c r="AH307" s="214">
        <f t="shared" si="19"/>
        <v>-7368.51</v>
      </c>
      <c r="AI307" s="215" t="s">
        <v>127</v>
      </c>
    </row>
    <row r="308" spans="1:35" ht="15">
      <c r="A308" s="108">
        <v>2022</v>
      </c>
      <c r="B308" s="108">
        <v>1012</v>
      </c>
      <c r="C308" s="109" t="s">
        <v>855</v>
      </c>
      <c r="D308" s="208" t="s">
        <v>871</v>
      </c>
      <c r="E308" s="109" t="s">
        <v>824</v>
      </c>
      <c r="F308" s="216" t="s">
        <v>119</v>
      </c>
      <c r="G308" s="112">
        <v>176.91</v>
      </c>
      <c r="H308" s="112">
        <v>100</v>
      </c>
      <c r="I308" s="107" t="s">
        <v>118</v>
      </c>
      <c r="J308" s="112">
        <f t="shared" si="16"/>
        <v>76.91</v>
      </c>
      <c r="K308" s="210" t="s">
        <v>185</v>
      </c>
      <c r="L308" s="108">
        <v>2022</v>
      </c>
      <c r="M308" s="108">
        <v>12219</v>
      </c>
      <c r="N308" s="109" t="s">
        <v>449</v>
      </c>
      <c r="O308" s="111" t="s">
        <v>186</v>
      </c>
      <c r="P308" s="109" t="s">
        <v>187</v>
      </c>
      <c r="Q308" s="109" t="s">
        <v>187</v>
      </c>
      <c r="R308" s="108">
        <v>9</v>
      </c>
      <c r="S308" s="111" t="s">
        <v>188</v>
      </c>
      <c r="T308" s="108">
        <v>4000005</v>
      </c>
      <c r="U308" s="108">
        <v>13570</v>
      </c>
      <c r="V308" s="108">
        <v>5005</v>
      </c>
      <c r="W308" s="108">
        <v>99</v>
      </c>
      <c r="X308" s="113">
        <v>2022</v>
      </c>
      <c r="Y308" s="113">
        <v>549</v>
      </c>
      <c r="Z308" s="113">
        <v>0</v>
      </c>
      <c r="AA308" s="114" t="s">
        <v>855</v>
      </c>
      <c r="AB308" s="108">
        <v>3930</v>
      </c>
      <c r="AC308" s="109" t="s">
        <v>855</v>
      </c>
      <c r="AD308" s="211" t="s">
        <v>872</v>
      </c>
      <c r="AE308" s="211" t="s">
        <v>855</v>
      </c>
      <c r="AF308" s="212">
        <f t="shared" si="17"/>
        <v>-59</v>
      </c>
      <c r="AG308" s="213">
        <f t="shared" si="18"/>
        <v>76.91</v>
      </c>
      <c r="AH308" s="214">
        <f t="shared" si="19"/>
        <v>-4537.69</v>
      </c>
      <c r="AI308" s="215" t="s">
        <v>127</v>
      </c>
    </row>
    <row r="309" spans="1:35" ht="15">
      <c r="A309" s="108">
        <v>2022</v>
      </c>
      <c r="B309" s="108">
        <v>1012</v>
      </c>
      <c r="C309" s="109" t="s">
        <v>855</v>
      </c>
      <c r="D309" s="208" t="s">
        <v>871</v>
      </c>
      <c r="E309" s="109" t="s">
        <v>824</v>
      </c>
      <c r="F309" s="216" t="s">
        <v>119</v>
      </c>
      <c r="G309" s="112">
        <v>111.79</v>
      </c>
      <c r="H309" s="112">
        <v>17.78</v>
      </c>
      <c r="I309" s="107" t="s">
        <v>118</v>
      </c>
      <c r="J309" s="112">
        <f t="shared" si="16"/>
        <v>94.01</v>
      </c>
      <c r="K309" s="210" t="s">
        <v>185</v>
      </c>
      <c r="L309" s="108">
        <v>2022</v>
      </c>
      <c r="M309" s="108">
        <v>12219</v>
      </c>
      <c r="N309" s="109" t="s">
        <v>449</v>
      </c>
      <c r="O309" s="111" t="s">
        <v>186</v>
      </c>
      <c r="P309" s="109" t="s">
        <v>187</v>
      </c>
      <c r="Q309" s="109" t="s">
        <v>187</v>
      </c>
      <c r="R309" s="108">
        <v>9</v>
      </c>
      <c r="S309" s="111" t="s">
        <v>188</v>
      </c>
      <c r="T309" s="108">
        <v>4000005</v>
      </c>
      <c r="U309" s="108">
        <v>13570</v>
      </c>
      <c r="V309" s="108">
        <v>5005</v>
      </c>
      <c r="W309" s="108">
        <v>99</v>
      </c>
      <c r="X309" s="113">
        <v>2022</v>
      </c>
      <c r="Y309" s="113">
        <v>646</v>
      </c>
      <c r="Z309" s="113">
        <v>0</v>
      </c>
      <c r="AA309" s="114" t="s">
        <v>855</v>
      </c>
      <c r="AB309" s="108">
        <v>3933</v>
      </c>
      <c r="AC309" s="109" t="s">
        <v>873</v>
      </c>
      <c r="AD309" s="211" t="s">
        <v>872</v>
      </c>
      <c r="AE309" s="211" t="s">
        <v>873</v>
      </c>
      <c r="AF309" s="212">
        <f t="shared" si="17"/>
        <v>-58</v>
      </c>
      <c r="AG309" s="213">
        <f t="shared" si="18"/>
        <v>94.01</v>
      </c>
      <c r="AH309" s="214">
        <f t="shared" si="19"/>
        <v>-5452.58</v>
      </c>
      <c r="AI309" s="215" t="s">
        <v>127</v>
      </c>
    </row>
    <row r="310" spans="1:35" ht="15">
      <c r="A310" s="108">
        <v>2022</v>
      </c>
      <c r="B310" s="108">
        <v>1012</v>
      </c>
      <c r="C310" s="109" t="s">
        <v>855</v>
      </c>
      <c r="D310" s="208" t="s">
        <v>871</v>
      </c>
      <c r="E310" s="109" t="s">
        <v>824</v>
      </c>
      <c r="F310" s="216" t="s">
        <v>119</v>
      </c>
      <c r="G310" s="112">
        <v>53.82</v>
      </c>
      <c r="H310" s="112">
        <v>0</v>
      </c>
      <c r="I310" s="107" t="s">
        <v>118</v>
      </c>
      <c r="J310" s="112">
        <f t="shared" si="16"/>
        <v>53.82</v>
      </c>
      <c r="K310" s="210" t="s">
        <v>185</v>
      </c>
      <c r="L310" s="108">
        <v>2022</v>
      </c>
      <c r="M310" s="108">
        <v>12219</v>
      </c>
      <c r="N310" s="109" t="s">
        <v>449</v>
      </c>
      <c r="O310" s="111" t="s">
        <v>186</v>
      </c>
      <c r="P310" s="109" t="s">
        <v>187</v>
      </c>
      <c r="Q310" s="109" t="s">
        <v>187</v>
      </c>
      <c r="R310" s="108">
        <v>9</v>
      </c>
      <c r="S310" s="111" t="s">
        <v>188</v>
      </c>
      <c r="T310" s="108">
        <v>4000005</v>
      </c>
      <c r="U310" s="108">
        <v>13570</v>
      </c>
      <c r="V310" s="108">
        <v>5005</v>
      </c>
      <c r="W310" s="108">
        <v>99</v>
      </c>
      <c r="X310" s="113">
        <v>2022</v>
      </c>
      <c r="Y310" s="113">
        <v>556</v>
      </c>
      <c r="Z310" s="113">
        <v>0</v>
      </c>
      <c r="AA310" s="114" t="s">
        <v>873</v>
      </c>
      <c r="AB310" s="108">
        <v>3934</v>
      </c>
      <c r="AC310" s="109" t="s">
        <v>873</v>
      </c>
      <c r="AD310" s="211" t="s">
        <v>872</v>
      </c>
      <c r="AE310" s="211" t="s">
        <v>873</v>
      </c>
      <c r="AF310" s="212">
        <f t="shared" si="17"/>
        <v>-58</v>
      </c>
      <c r="AG310" s="213">
        <f t="shared" si="18"/>
        <v>53.82</v>
      </c>
      <c r="AH310" s="214">
        <f t="shared" si="19"/>
        <v>-3121.56</v>
      </c>
      <c r="AI310" s="215" t="s">
        <v>127</v>
      </c>
    </row>
    <row r="311" spans="1:35" ht="15">
      <c r="A311" s="108">
        <v>2022</v>
      </c>
      <c r="B311" s="108">
        <v>1012</v>
      </c>
      <c r="C311" s="109" t="s">
        <v>855</v>
      </c>
      <c r="D311" s="208" t="s">
        <v>871</v>
      </c>
      <c r="E311" s="109" t="s">
        <v>824</v>
      </c>
      <c r="F311" s="216" t="s">
        <v>119</v>
      </c>
      <c r="G311" s="112">
        <v>122.47</v>
      </c>
      <c r="H311" s="112">
        <v>0</v>
      </c>
      <c r="I311" s="107" t="s">
        <v>118</v>
      </c>
      <c r="J311" s="112">
        <f t="shared" si="16"/>
        <v>122.47</v>
      </c>
      <c r="K311" s="210" t="s">
        <v>185</v>
      </c>
      <c r="L311" s="108">
        <v>2022</v>
      </c>
      <c r="M311" s="108">
        <v>12219</v>
      </c>
      <c r="N311" s="109" t="s">
        <v>449</v>
      </c>
      <c r="O311" s="111" t="s">
        <v>186</v>
      </c>
      <c r="P311" s="109" t="s">
        <v>187</v>
      </c>
      <c r="Q311" s="109" t="s">
        <v>187</v>
      </c>
      <c r="R311" s="108">
        <v>9</v>
      </c>
      <c r="S311" s="111" t="s">
        <v>188</v>
      </c>
      <c r="T311" s="108">
        <v>4000005</v>
      </c>
      <c r="U311" s="108">
        <v>13570</v>
      </c>
      <c r="V311" s="108">
        <v>5005</v>
      </c>
      <c r="W311" s="108">
        <v>99</v>
      </c>
      <c r="X311" s="113">
        <v>2022</v>
      </c>
      <c r="Y311" s="113">
        <v>557</v>
      </c>
      <c r="Z311" s="113">
        <v>0</v>
      </c>
      <c r="AA311" s="114" t="s">
        <v>855</v>
      </c>
      <c r="AB311" s="108">
        <v>3935</v>
      </c>
      <c r="AC311" s="109" t="s">
        <v>873</v>
      </c>
      <c r="AD311" s="211" t="s">
        <v>872</v>
      </c>
      <c r="AE311" s="211" t="s">
        <v>873</v>
      </c>
      <c r="AF311" s="212">
        <f t="shared" si="17"/>
        <v>-58</v>
      </c>
      <c r="AG311" s="213">
        <f t="shared" si="18"/>
        <v>122.47</v>
      </c>
      <c r="AH311" s="214">
        <f t="shared" si="19"/>
        <v>-7103.26</v>
      </c>
      <c r="AI311" s="215" t="s">
        <v>127</v>
      </c>
    </row>
    <row r="312" spans="1:35" ht="15">
      <c r="A312" s="108">
        <v>2022</v>
      </c>
      <c r="B312" s="108">
        <v>1012</v>
      </c>
      <c r="C312" s="109" t="s">
        <v>855</v>
      </c>
      <c r="D312" s="208" t="s">
        <v>871</v>
      </c>
      <c r="E312" s="109" t="s">
        <v>824</v>
      </c>
      <c r="F312" s="216" t="s">
        <v>119</v>
      </c>
      <c r="G312" s="112">
        <v>74.96</v>
      </c>
      <c r="H312" s="112">
        <v>0</v>
      </c>
      <c r="I312" s="107" t="s">
        <v>118</v>
      </c>
      <c r="J312" s="112">
        <f t="shared" si="16"/>
        <v>74.96</v>
      </c>
      <c r="K312" s="210" t="s">
        <v>185</v>
      </c>
      <c r="L312" s="108">
        <v>2022</v>
      </c>
      <c r="M312" s="108">
        <v>12219</v>
      </c>
      <c r="N312" s="109" t="s">
        <v>449</v>
      </c>
      <c r="O312" s="111" t="s">
        <v>186</v>
      </c>
      <c r="P312" s="109" t="s">
        <v>187</v>
      </c>
      <c r="Q312" s="109" t="s">
        <v>187</v>
      </c>
      <c r="R312" s="108">
        <v>9</v>
      </c>
      <c r="S312" s="111" t="s">
        <v>188</v>
      </c>
      <c r="T312" s="108">
        <v>4000005</v>
      </c>
      <c r="U312" s="108">
        <v>13570</v>
      </c>
      <c r="V312" s="108">
        <v>5005</v>
      </c>
      <c r="W312" s="108">
        <v>99</v>
      </c>
      <c r="X312" s="113">
        <v>2022</v>
      </c>
      <c r="Y312" s="113">
        <v>668</v>
      </c>
      <c r="Z312" s="113">
        <v>0</v>
      </c>
      <c r="AA312" s="114" t="s">
        <v>855</v>
      </c>
      <c r="AB312" s="108">
        <v>3936</v>
      </c>
      <c r="AC312" s="109" t="s">
        <v>873</v>
      </c>
      <c r="AD312" s="211" t="s">
        <v>872</v>
      </c>
      <c r="AE312" s="211" t="s">
        <v>873</v>
      </c>
      <c r="AF312" s="212">
        <f t="shared" si="17"/>
        <v>-58</v>
      </c>
      <c r="AG312" s="213">
        <f t="shared" si="18"/>
        <v>74.96</v>
      </c>
      <c r="AH312" s="214">
        <f t="shared" si="19"/>
        <v>-4347.679999999999</v>
      </c>
      <c r="AI312" s="215" t="s">
        <v>127</v>
      </c>
    </row>
    <row r="313" spans="1:35" ht="15">
      <c r="A313" s="108">
        <v>2022</v>
      </c>
      <c r="B313" s="108">
        <v>1012</v>
      </c>
      <c r="C313" s="109" t="s">
        <v>855</v>
      </c>
      <c r="D313" s="208" t="s">
        <v>871</v>
      </c>
      <c r="E313" s="109" t="s">
        <v>824</v>
      </c>
      <c r="F313" s="216" t="s">
        <v>119</v>
      </c>
      <c r="G313" s="112">
        <v>81.77</v>
      </c>
      <c r="H313" s="112">
        <v>0</v>
      </c>
      <c r="I313" s="107" t="s">
        <v>118</v>
      </c>
      <c r="J313" s="112">
        <f t="shared" si="16"/>
        <v>81.77</v>
      </c>
      <c r="K313" s="210" t="s">
        <v>185</v>
      </c>
      <c r="L313" s="108">
        <v>2022</v>
      </c>
      <c r="M313" s="108">
        <v>12219</v>
      </c>
      <c r="N313" s="109" t="s">
        <v>449</v>
      </c>
      <c r="O313" s="111" t="s">
        <v>186</v>
      </c>
      <c r="P313" s="109" t="s">
        <v>187</v>
      </c>
      <c r="Q313" s="109" t="s">
        <v>187</v>
      </c>
      <c r="R313" s="108">
        <v>9</v>
      </c>
      <c r="S313" s="111" t="s">
        <v>188</v>
      </c>
      <c r="T313" s="108">
        <v>4000005</v>
      </c>
      <c r="U313" s="108">
        <v>13570</v>
      </c>
      <c r="V313" s="108">
        <v>5005</v>
      </c>
      <c r="W313" s="108">
        <v>99</v>
      </c>
      <c r="X313" s="113">
        <v>2022</v>
      </c>
      <c r="Y313" s="113">
        <v>563</v>
      </c>
      <c r="Z313" s="113">
        <v>0</v>
      </c>
      <c r="AA313" s="114" t="s">
        <v>855</v>
      </c>
      <c r="AB313" s="108">
        <v>3937</v>
      </c>
      <c r="AC313" s="109" t="s">
        <v>873</v>
      </c>
      <c r="AD313" s="211" t="s">
        <v>872</v>
      </c>
      <c r="AE313" s="211" t="s">
        <v>873</v>
      </c>
      <c r="AF313" s="212">
        <f t="shared" si="17"/>
        <v>-58</v>
      </c>
      <c r="AG313" s="213">
        <f t="shared" si="18"/>
        <v>81.77</v>
      </c>
      <c r="AH313" s="214">
        <f t="shared" si="19"/>
        <v>-4742.66</v>
      </c>
      <c r="AI313" s="215" t="s">
        <v>127</v>
      </c>
    </row>
    <row r="314" spans="1:35" ht="15">
      <c r="A314" s="108">
        <v>2022</v>
      </c>
      <c r="B314" s="108">
        <v>1012</v>
      </c>
      <c r="C314" s="109" t="s">
        <v>855</v>
      </c>
      <c r="D314" s="208" t="s">
        <v>871</v>
      </c>
      <c r="E314" s="109" t="s">
        <v>824</v>
      </c>
      <c r="F314" s="216" t="s">
        <v>119</v>
      </c>
      <c r="G314" s="112">
        <v>142.63</v>
      </c>
      <c r="H314" s="112">
        <v>0</v>
      </c>
      <c r="I314" s="107" t="s">
        <v>118</v>
      </c>
      <c r="J314" s="112">
        <f t="shared" si="16"/>
        <v>142.63</v>
      </c>
      <c r="K314" s="210" t="s">
        <v>185</v>
      </c>
      <c r="L314" s="108">
        <v>2022</v>
      </c>
      <c r="M314" s="108">
        <v>12219</v>
      </c>
      <c r="N314" s="109" t="s">
        <v>449</v>
      </c>
      <c r="O314" s="111" t="s">
        <v>186</v>
      </c>
      <c r="P314" s="109" t="s">
        <v>187</v>
      </c>
      <c r="Q314" s="109" t="s">
        <v>187</v>
      </c>
      <c r="R314" s="108">
        <v>9</v>
      </c>
      <c r="S314" s="111" t="s">
        <v>188</v>
      </c>
      <c r="T314" s="108">
        <v>4000005</v>
      </c>
      <c r="U314" s="108">
        <v>13570</v>
      </c>
      <c r="V314" s="108">
        <v>5005</v>
      </c>
      <c r="W314" s="108">
        <v>99</v>
      </c>
      <c r="X314" s="113">
        <v>2022</v>
      </c>
      <c r="Y314" s="113">
        <v>567</v>
      </c>
      <c r="Z314" s="113">
        <v>0</v>
      </c>
      <c r="AA314" s="114" t="s">
        <v>855</v>
      </c>
      <c r="AB314" s="108">
        <v>3938</v>
      </c>
      <c r="AC314" s="109" t="s">
        <v>873</v>
      </c>
      <c r="AD314" s="211" t="s">
        <v>872</v>
      </c>
      <c r="AE314" s="211" t="s">
        <v>873</v>
      </c>
      <c r="AF314" s="212">
        <f t="shared" si="17"/>
        <v>-58</v>
      </c>
      <c r="AG314" s="213">
        <f t="shared" si="18"/>
        <v>142.63</v>
      </c>
      <c r="AH314" s="214">
        <f t="shared" si="19"/>
        <v>-8272.539999999999</v>
      </c>
      <c r="AI314" s="215" t="s">
        <v>127</v>
      </c>
    </row>
    <row r="315" spans="1:35" ht="15">
      <c r="A315" s="108">
        <v>2022</v>
      </c>
      <c r="B315" s="108">
        <v>1012</v>
      </c>
      <c r="C315" s="109" t="s">
        <v>855</v>
      </c>
      <c r="D315" s="208" t="s">
        <v>871</v>
      </c>
      <c r="E315" s="109" t="s">
        <v>824</v>
      </c>
      <c r="F315" s="216" t="s">
        <v>119</v>
      </c>
      <c r="G315" s="112">
        <v>124.62</v>
      </c>
      <c r="H315" s="112">
        <v>0</v>
      </c>
      <c r="I315" s="107" t="s">
        <v>118</v>
      </c>
      <c r="J315" s="112">
        <f t="shared" si="16"/>
        <v>124.62</v>
      </c>
      <c r="K315" s="210" t="s">
        <v>185</v>
      </c>
      <c r="L315" s="108">
        <v>2022</v>
      </c>
      <c r="M315" s="108">
        <v>12219</v>
      </c>
      <c r="N315" s="109" t="s">
        <v>449</v>
      </c>
      <c r="O315" s="111" t="s">
        <v>186</v>
      </c>
      <c r="P315" s="109" t="s">
        <v>187</v>
      </c>
      <c r="Q315" s="109" t="s">
        <v>187</v>
      </c>
      <c r="R315" s="108">
        <v>9</v>
      </c>
      <c r="S315" s="111" t="s">
        <v>188</v>
      </c>
      <c r="T315" s="108">
        <v>4000005</v>
      </c>
      <c r="U315" s="108">
        <v>13570</v>
      </c>
      <c r="V315" s="108">
        <v>5005</v>
      </c>
      <c r="W315" s="108">
        <v>99</v>
      </c>
      <c r="X315" s="113">
        <v>2022</v>
      </c>
      <c r="Y315" s="113">
        <v>750</v>
      </c>
      <c r="Z315" s="113">
        <v>0</v>
      </c>
      <c r="AA315" s="114" t="s">
        <v>855</v>
      </c>
      <c r="AB315" s="108">
        <v>3939</v>
      </c>
      <c r="AC315" s="109" t="s">
        <v>873</v>
      </c>
      <c r="AD315" s="211" t="s">
        <v>872</v>
      </c>
      <c r="AE315" s="211" t="s">
        <v>873</v>
      </c>
      <c r="AF315" s="212">
        <f t="shared" si="17"/>
        <v>-58</v>
      </c>
      <c r="AG315" s="213">
        <f t="shared" si="18"/>
        <v>124.62</v>
      </c>
      <c r="AH315" s="214">
        <f t="shared" si="19"/>
        <v>-7227.96</v>
      </c>
      <c r="AI315" s="215" t="s">
        <v>127</v>
      </c>
    </row>
    <row r="316" spans="1:35" ht="15">
      <c r="A316" s="108">
        <v>2022</v>
      </c>
      <c r="B316" s="108">
        <v>1012</v>
      </c>
      <c r="C316" s="109" t="s">
        <v>855</v>
      </c>
      <c r="D316" s="208" t="s">
        <v>871</v>
      </c>
      <c r="E316" s="109" t="s">
        <v>824</v>
      </c>
      <c r="F316" s="216" t="s">
        <v>119</v>
      </c>
      <c r="G316" s="112">
        <v>52.86</v>
      </c>
      <c r="H316" s="112">
        <v>0</v>
      </c>
      <c r="I316" s="107" t="s">
        <v>118</v>
      </c>
      <c r="J316" s="112">
        <f t="shared" si="16"/>
        <v>52.86</v>
      </c>
      <c r="K316" s="210" t="s">
        <v>185</v>
      </c>
      <c r="L316" s="108">
        <v>2022</v>
      </c>
      <c r="M316" s="108">
        <v>12219</v>
      </c>
      <c r="N316" s="109" t="s">
        <v>449</v>
      </c>
      <c r="O316" s="111" t="s">
        <v>186</v>
      </c>
      <c r="P316" s="109" t="s">
        <v>187</v>
      </c>
      <c r="Q316" s="109" t="s">
        <v>187</v>
      </c>
      <c r="R316" s="108">
        <v>9</v>
      </c>
      <c r="S316" s="111" t="s">
        <v>188</v>
      </c>
      <c r="T316" s="108">
        <v>4000005</v>
      </c>
      <c r="U316" s="108">
        <v>13570</v>
      </c>
      <c r="V316" s="108">
        <v>5005</v>
      </c>
      <c r="W316" s="108">
        <v>99</v>
      </c>
      <c r="X316" s="113">
        <v>2021</v>
      </c>
      <c r="Y316" s="113">
        <v>1089</v>
      </c>
      <c r="Z316" s="113">
        <v>0</v>
      </c>
      <c r="AA316" s="114" t="s">
        <v>855</v>
      </c>
      <c r="AB316" s="108">
        <v>3940</v>
      </c>
      <c r="AC316" s="109" t="s">
        <v>873</v>
      </c>
      <c r="AD316" s="211" t="s">
        <v>872</v>
      </c>
      <c r="AE316" s="211" t="s">
        <v>873</v>
      </c>
      <c r="AF316" s="212">
        <f t="shared" si="17"/>
        <v>-58</v>
      </c>
      <c r="AG316" s="213">
        <f t="shared" si="18"/>
        <v>52.86</v>
      </c>
      <c r="AH316" s="214">
        <f t="shared" si="19"/>
        <v>-3065.88</v>
      </c>
      <c r="AI316" s="215" t="s">
        <v>127</v>
      </c>
    </row>
    <row r="317" spans="1:35" ht="15">
      <c r="A317" s="108">
        <v>2022</v>
      </c>
      <c r="B317" s="108">
        <v>1012</v>
      </c>
      <c r="C317" s="109" t="s">
        <v>855</v>
      </c>
      <c r="D317" s="208" t="s">
        <v>871</v>
      </c>
      <c r="E317" s="109" t="s">
        <v>824</v>
      </c>
      <c r="F317" s="216" t="s">
        <v>119</v>
      </c>
      <c r="G317" s="112">
        <v>59.42</v>
      </c>
      <c r="H317" s="112">
        <v>0</v>
      </c>
      <c r="I317" s="107" t="s">
        <v>118</v>
      </c>
      <c r="J317" s="112">
        <f t="shared" si="16"/>
        <v>59.42</v>
      </c>
      <c r="K317" s="210" t="s">
        <v>185</v>
      </c>
      <c r="L317" s="108">
        <v>2022</v>
      </c>
      <c r="M317" s="108">
        <v>12219</v>
      </c>
      <c r="N317" s="109" t="s">
        <v>449</v>
      </c>
      <c r="O317" s="111" t="s">
        <v>186</v>
      </c>
      <c r="P317" s="109" t="s">
        <v>187</v>
      </c>
      <c r="Q317" s="109" t="s">
        <v>187</v>
      </c>
      <c r="R317" s="108">
        <v>9</v>
      </c>
      <c r="S317" s="111" t="s">
        <v>188</v>
      </c>
      <c r="T317" s="108">
        <v>4000005</v>
      </c>
      <c r="U317" s="108">
        <v>13570</v>
      </c>
      <c r="V317" s="108">
        <v>5005</v>
      </c>
      <c r="W317" s="108">
        <v>99</v>
      </c>
      <c r="X317" s="113">
        <v>2022</v>
      </c>
      <c r="Y317" s="113">
        <v>243</v>
      </c>
      <c r="Z317" s="113">
        <v>0</v>
      </c>
      <c r="AA317" s="114" t="s">
        <v>855</v>
      </c>
      <c r="AB317" s="108">
        <v>3941</v>
      </c>
      <c r="AC317" s="109" t="s">
        <v>873</v>
      </c>
      <c r="AD317" s="211" t="s">
        <v>872</v>
      </c>
      <c r="AE317" s="211" t="s">
        <v>873</v>
      </c>
      <c r="AF317" s="212">
        <f t="shared" si="17"/>
        <v>-58</v>
      </c>
      <c r="AG317" s="213">
        <f t="shared" si="18"/>
        <v>59.42</v>
      </c>
      <c r="AH317" s="214">
        <f t="shared" si="19"/>
        <v>-3446.36</v>
      </c>
      <c r="AI317" s="215" t="s">
        <v>127</v>
      </c>
    </row>
    <row r="318" spans="1:35" ht="15">
      <c r="A318" s="108">
        <v>2022</v>
      </c>
      <c r="B318" s="108">
        <v>1012</v>
      </c>
      <c r="C318" s="109" t="s">
        <v>855</v>
      </c>
      <c r="D318" s="208" t="s">
        <v>871</v>
      </c>
      <c r="E318" s="109" t="s">
        <v>824</v>
      </c>
      <c r="F318" s="216" t="s">
        <v>119</v>
      </c>
      <c r="G318" s="112">
        <v>53.65</v>
      </c>
      <c r="H318" s="112">
        <v>0</v>
      </c>
      <c r="I318" s="107" t="s">
        <v>118</v>
      </c>
      <c r="J318" s="112">
        <f t="shared" si="16"/>
        <v>53.65</v>
      </c>
      <c r="K318" s="210" t="s">
        <v>185</v>
      </c>
      <c r="L318" s="108">
        <v>2022</v>
      </c>
      <c r="M318" s="108">
        <v>12219</v>
      </c>
      <c r="N318" s="109" t="s">
        <v>449</v>
      </c>
      <c r="O318" s="111" t="s">
        <v>186</v>
      </c>
      <c r="P318" s="109" t="s">
        <v>187</v>
      </c>
      <c r="Q318" s="109" t="s">
        <v>187</v>
      </c>
      <c r="R318" s="108">
        <v>9</v>
      </c>
      <c r="S318" s="111" t="s">
        <v>188</v>
      </c>
      <c r="T318" s="108">
        <v>4000005</v>
      </c>
      <c r="U318" s="108">
        <v>13570</v>
      </c>
      <c r="V318" s="108">
        <v>5005</v>
      </c>
      <c r="W318" s="108">
        <v>99</v>
      </c>
      <c r="X318" s="113">
        <v>2022</v>
      </c>
      <c r="Y318" s="113">
        <v>249</v>
      </c>
      <c r="Z318" s="113">
        <v>0</v>
      </c>
      <c r="AA318" s="114" t="s">
        <v>855</v>
      </c>
      <c r="AB318" s="108">
        <v>3942</v>
      </c>
      <c r="AC318" s="109" t="s">
        <v>873</v>
      </c>
      <c r="AD318" s="211" t="s">
        <v>872</v>
      </c>
      <c r="AE318" s="211" t="s">
        <v>873</v>
      </c>
      <c r="AF318" s="212">
        <f t="shared" si="17"/>
        <v>-58</v>
      </c>
      <c r="AG318" s="213">
        <f t="shared" si="18"/>
        <v>53.65</v>
      </c>
      <c r="AH318" s="214">
        <f t="shared" si="19"/>
        <v>-3111.7</v>
      </c>
      <c r="AI318" s="215" t="s">
        <v>127</v>
      </c>
    </row>
    <row r="319" spans="1:35" ht="15">
      <c r="A319" s="108">
        <v>2022</v>
      </c>
      <c r="B319" s="108">
        <v>1012</v>
      </c>
      <c r="C319" s="109" t="s">
        <v>855</v>
      </c>
      <c r="D319" s="208" t="s">
        <v>871</v>
      </c>
      <c r="E319" s="109" t="s">
        <v>824</v>
      </c>
      <c r="F319" s="216" t="s">
        <v>119</v>
      </c>
      <c r="G319" s="112">
        <v>45.24</v>
      </c>
      <c r="H319" s="112">
        <v>0</v>
      </c>
      <c r="I319" s="107" t="s">
        <v>118</v>
      </c>
      <c r="J319" s="112">
        <f t="shared" si="16"/>
        <v>45.24</v>
      </c>
      <c r="K319" s="210" t="s">
        <v>185</v>
      </c>
      <c r="L319" s="108">
        <v>2022</v>
      </c>
      <c r="M319" s="108">
        <v>12219</v>
      </c>
      <c r="N319" s="109" t="s">
        <v>449</v>
      </c>
      <c r="O319" s="111" t="s">
        <v>186</v>
      </c>
      <c r="P319" s="109" t="s">
        <v>187</v>
      </c>
      <c r="Q319" s="109" t="s">
        <v>187</v>
      </c>
      <c r="R319" s="108">
        <v>9</v>
      </c>
      <c r="S319" s="111" t="s">
        <v>188</v>
      </c>
      <c r="T319" s="108">
        <v>4000005</v>
      </c>
      <c r="U319" s="108">
        <v>13570</v>
      </c>
      <c r="V319" s="108">
        <v>5005</v>
      </c>
      <c r="W319" s="108">
        <v>99</v>
      </c>
      <c r="X319" s="113">
        <v>2022</v>
      </c>
      <c r="Y319" s="113">
        <v>550</v>
      </c>
      <c r="Z319" s="113">
        <v>0</v>
      </c>
      <c r="AA319" s="114" t="s">
        <v>855</v>
      </c>
      <c r="AB319" s="108">
        <v>3943</v>
      </c>
      <c r="AC319" s="109" t="s">
        <v>873</v>
      </c>
      <c r="AD319" s="211" t="s">
        <v>872</v>
      </c>
      <c r="AE319" s="211" t="s">
        <v>873</v>
      </c>
      <c r="AF319" s="212">
        <f t="shared" si="17"/>
        <v>-58</v>
      </c>
      <c r="AG319" s="213">
        <f t="shared" si="18"/>
        <v>45.24</v>
      </c>
      <c r="AH319" s="214">
        <f t="shared" si="19"/>
        <v>-2623.92</v>
      </c>
      <c r="AI319" s="215" t="s">
        <v>127</v>
      </c>
    </row>
    <row r="320" spans="1:35" ht="15">
      <c r="A320" s="108">
        <v>2022</v>
      </c>
      <c r="B320" s="108">
        <v>1012</v>
      </c>
      <c r="C320" s="109" t="s">
        <v>855</v>
      </c>
      <c r="D320" s="208" t="s">
        <v>871</v>
      </c>
      <c r="E320" s="109" t="s">
        <v>824</v>
      </c>
      <c r="F320" s="216" t="s">
        <v>119</v>
      </c>
      <c r="G320" s="112">
        <v>60.62</v>
      </c>
      <c r="H320" s="112">
        <v>0</v>
      </c>
      <c r="I320" s="107" t="s">
        <v>118</v>
      </c>
      <c r="J320" s="112">
        <f t="shared" si="16"/>
        <v>60.62</v>
      </c>
      <c r="K320" s="210" t="s">
        <v>185</v>
      </c>
      <c r="L320" s="108">
        <v>2022</v>
      </c>
      <c r="M320" s="108">
        <v>12219</v>
      </c>
      <c r="N320" s="109" t="s">
        <v>449</v>
      </c>
      <c r="O320" s="111" t="s">
        <v>186</v>
      </c>
      <c r="P320" s="109" t="s">
        <v>187</v>
      </c>
      <c r="Q320" s="109" t="s">
        <v>187</v>
      </c>
      <c r="R320" s="108">
        <v>9</v>
      </c>
      <c r="S320" s="111" t="s">
        <v>188</v>
      </c>
      <c r="T320" s="108">
        <v>4000005</v>
      </c>
      <c r="U320" s="108">
        <v>13570</v>
      </c>
      <c r="V320" s="108">
        <v>5005</v>
      </c>
      <c r="W320" s="108">
        <v>99</v>
      </c>
      <c r="X320" s="113">
        <v>2022</v>
      </c>
      <c r="Y320" s="113">
        <v>667</v>
      </c>
      <c r="Z320" s="113">
        <v>0</v>
      </c>
      <c r="AA320" s="114" t="s">
        <v>855</v>
      </c>
      <c r="AB320" s="108">
        <v>3944</v>
      </c>
      <c r="AC320" s="109" t="s">
        <v>873</v>
      </c>
      <c r="AD320" s="211" t="s">
        <v>872</v>
      </c>
      <c r="AE320" s="211" t="s">
        <v>873</v>
      </c>
      <c r="AF320" s="212">
        <f t="shared" si="17"/>
        <v>-58</v>
      </c>
      <c r="AG320" s="213">
        <f t="shared" si="18"/>
        <v>60.62</v>
      </c>
      <c r="AH320" s="214">
        <f t="shared" si="19"/>
        <v>-3515.96</v>
      </c>
      <c r="AI320" s="215" t="s">
        <v>127</v>
      </c>
    </row>
    <row r="321" spans="1:35" ht="15">
      <c r="A321" s="108">
        <v>2022</v>
      </c>
      <c r="B321" s="108">
        <v>1012</v>
      </c>
      <c r="C321" s="109" t="s">
        <v>855</v>
      </c>
      <c r="D321" s="208" t="s">
        <v>871</v>
      </c>
      <c r="E321" s="109" t="s">
        <v>824</v>
      </c>
      <c r="F321" s="216" t="s">
        <v>119</v>
      </c>
      <c r="G321" s="112">
        <v>91.1</v>
      </c>
      <c r="H321" s="112">
        <v>0</v>
      </c>
      <c r="I321" s="107" t="s">
        <v>118</v>
      </c>
      <c r="J321" s="112">
        <f t="shared" si="16"/>
        <v>91.1</v>
      </c>
      <c r="K321" s="210" t="s">
        <v>185</v>
      </c>
      <c r="L321" s="108">
        <v>2022</v>
      </c>
      <c r="M321" s="108">
        <v>12219</v>
      </c>
      <c r="N321" s="109" t="s">
        <v>449</v>
      </c>
      <c r="O321" s="111" t="s">
        <v>186</v>
      </c>
      <c r="P321" s="109" t="s">
        <v>187</v>
      </c>
      <c r="Q321" s="109" t="s">
        <v>187</v>
      </c>
      <c r="R321" s="108">
        <v>9</v>
      </c>
      <c r="S321" s="111" t="s">
        <v>188</v>
      </c>
      <c r="T321" s="108">
        <v>4000005</v>
      </c>
      <c r="U321" s="108">
        <v>13570</v>
      </c>
      <c r="V321" s="108">
        <v>5005</v>
      </c>
      <c r="W321" s="108">
        <v>99</v>
      </c>
      <c r="X321" s="113">
        <v>2022</v>
      </c>
      <c r="Y321" s="113">
        <v>568</v>
      </c>
      <c r="Z321" s="113">
        <v>0</v>
      </c>
      <c r="AA321" s="114" t="s">
        <v>855</v>
      </c>
      <c r="AB321" s="108">
        <v>3945</v>
      </c>
      <c r="AC321" s="109" t="s">
        <v>873</v>
      </c>
      <c r="AD321" s="211" t="s">
        <v>872</v>
      </c>
      <c r="AE321" s="211" t="s">
        <v>873</v>
      </c>
      <c r="AF321" s="212">
        <f t="shared" si="17"/>
        <v>-58</v>
      </c>
      <c r="AG321" s="213">
        <f t="shared" si="18"/>
        <v>91.1</v>
      </c>
      <c r="AH321" s="214">
        <f t="shared" si="19"/>
        <v>-5283.799999999999</v>
      </c>
      <c r="AI321" s="215" t="s">
        <v>127</v>
      </c>
    </row>
    <row r="322" spans="1:35" ht="15">
      <c r="A322" s="108">
        <v>2022</v>
      </c>
      <c r="B322" s="108">
        <v>1012</v>
      </c>
      <c r="C322" s="109" t="s">
        <v>855</v>
      </c>
      <c r="D322" s="208" t="s">
        <v>871</v>
      </c>
      <c r="E322" s="109" t="s">
        <v>824</v>
      </c>
      <c r="F322" s="216" t="s">
        <v>119</v>
      </c>
      <c r="G322" s="112">
        <v>43.18</v>
      </c>
      <c r="H322" s="112">
        <v>0</v>
      </c>
      <c r="I322" s="107" t="s">
        <v>118</v>
      </c>
      <c r="J322" s="112">
        <f t="shared" si="16"/>
        <v>43.18</v>
      </c>
      <c r="K322" s="210" t="s">
        <v>185</v>
      </c>
      <c r="L322" s="108">
        <v>2022</v>
      </c>
      <c r="M322" s="108">
        <v>12219</v>
      </c>
      <c r="N322" s="109" t="s">
        <v>449</v>
      </c>
      <c r="O322" s="111" t="s">
        <v>186</v>
      </c>
      <c r="P322" s="109" t="s">
        <v>187</v>
      </c>
      <c r="Q322" s="109" t="s">
        <v>187</v>
      </c>
      <c r="R322" s="108">
        <v>9</v>
      </c>
      <c r="S322" s="111" t="s">
        <v>188</v>
      </c>
      <c r="T322" s="108">
        <v>4000005</v>
      </c>
      <c r="U322" s="108">
        <v>13570</v>
      </c>
      <c r="V322" s="108">
        <v>5005</v>
      </c>
      <c r="W322" s="108">
        <v>99</v>
      </c>
      <c r="X322" s="113">
        <v>2022</v>
      </c>
      <c r="Y322" s="113">
        <v>569</v>
      </c>
      <c r="Z322" s="113">
        <v>0</v>
      </c>
      <c r="AA322" s="114" t="s">
        <v>855</v>
      </c>
      <c r="AB322" s="108">
        <v>3946</v>
      </c>
      <c r="AC322" s="109" t="s">
        <v>873</v>
      </c>
      <c r="AD322" s="211" t="s">
        <v>872</v>
      </c>
      <c r="AE322" s="211" t="s">
        <v>873</v>
      </c>
      <c r="AF322" s="212">
        <f t="shared" si="17"/>
        <v>-58</v>
      </c>
      <c r="AG322" s="213">
        <f t="shared" si="18"/>
        <v>43.18</v>
      </c>
      <c r="AH322" s="214">
        <f t="shared" si="19"/>
        <v>-2504.44</v>
      </c>
      <c r="AI322" s="215" t="s">
        <v>127</v>
      </c>
    </row>
    <row r="323" spans="1:35" ht="15">
      <c r="A323" s="108">
        <v>2022</v>
      </c>
      <c r="B323" s="108">
        <v>1012</v>
      </c>
      <c r="C323" s="109" t="s">
        <v>855</v>
      </c>
      <c r="D323" s="208" t="s">
        <v>871</v>
      </c>
      <c r="E323" s="109" t="s">
        <v>824</v>
      </c>
      <c r="F323" s="216" t="s">
        <v>119</v>
      </c>
      <c r="G323" s="112">
        <v>48.63</v>
      </c>
      <c r="H323" s="112">
        <v>0</v>
      </c>
      <c r="I323" s="107" t="s">
        <v>118</v>
      </c>
      <c r="J323" s="112">
        <f t="shared" si="16"/>
        <v>48.63</v>
      </c>
      <c r="K323" s="210" t="s">
        <v>185</v>
      </c>
      <c r="L323" s="108">
        <v>2022</v>
      </c>
      <c r="M323" s="108">
        <v>12219</v>
      </c>
      <c r="N323" s="109" t="s">
        <v>449</v>
      </c>
      <c r="O323" s="111" t="s">
        <v>186</v>
      </c>
      <c r="P323" s="109" t="s">
        <v>187</v>
      </c>
      <c r="Q323" s="109" t="s">
        <v>187</v>
      </c>
      <c r="R323" s="108">
        <v>9</v>
      </c>
      <c r="S323" s="111" t="s">
        <v>188</v>
      </c>
      <c r="T323" s="108">
        <v>4000005</v>
      </c>
      <c r="U323" s="108">
        <v>13570</v>
      </c>
      <c r="V323" s="108">
        <v>5005</v>
      </c>
      <c r="W323" s="108">
        <v>99</v>
      </c>
      <c r="X323" s="113">
        <v>2022</v>
      </c>
      <c r="Y323" s="113">
        <v>748</v>
      </c>
      <c r="Z323" s="113">
        <v>0</v>
      </c>
      <c r="AA323" s="114" t="s">
        <v>855</v>
      </c>
      <c r="AB323" s="108">
        <v>3947</v>
      </c>
      <c r="AC323" s="109" t="s">
        <v>873</v>
      </c>
      <c r="AD323" s="211" t="s">
        <v>872</v>
      </c>
      <c r="AE323" s="211" t="s">
        <v>873</v>
      </c>
      <c r="AF323" s="212">
        <f t="shared" si="17"/>
        <v>-58</v>
      </c>
      <c r="AG323" s="213">
        <f t="shared" si="18"/>
        <v>48.63</v>
      </c>
      <c r="AH323" s="214">
        <f t="shared" si="19"/>
        <v>-2820.54</v>
      </c>
      <c r="AI323" s="215" t="s">
        <v>127</v>
      </c>
    </row>
    <row r="324" spans="1:35" ht="15">
      <c r="A324" s="108">
        <v>2022</v>
      </c>
      <c r="B324" s="108">
        <v>1012</v>
      </c>
      <c r="C324" s="109" t="s">
        <v>855</v>
      </c>
      <c r="D324" s="208" t="s">
        <v>871</v>
      </c>
      <c r="E324" s="109" t="s">
        <v>824</v>
      </c>
      <c r="F324" s="216" t="s">
        <v>119</v>
      </c>
      <c r="G324" s="112">
        <v>40.21</v>
      </c>
      <c r="H324" s="112">
        <v>0</v>
      </c>
      <c r="I324" s="107" t="s">
        <v>118</v>
      </c>
      <c r="J324" s="112">
        <f t="shared" si="16"/>
        <v>40.21</v>
      </c>
      <c r="K324" s="210" t="s">
        <v>185</v>
      </c>
      <c r="L324" s="108">
        <v>2022</v>
      </c>
      <c r="M324" s="108">
        <v>12219</v>
      </c>
      <c r="N324" s="109" t="s">
        <v>449</v>
      </c>
      <c r="O324" s="111" t="s">
        <v>186</v>
      </c>
      <c r="P324" s="109" t="s">
        <v>187</v>
      </c>
      <c r="Q324" s="109" t="s">
        <v>187</v>
      </c>
      <c r="R324" s="108">
        <v>9</v>
      </c>
      <c r="S324" s="111" t="s">
        <v>188</v>
      </c>
      <c r="T324" s="108">
        <v>4000005</v>
      </c>
      <c r="U324" s="108">
        <v>13570</v>
      </c>
      <c r="V324" s="108">
        <v>5005</v>
      </c>
      <c r="W324" s="108">
        <v>99</v>
      </c>
      <c r="X324" s="113">
        <v>2022</v>
      </c>
      <c r="Y324" s="113">
        <v>749</v>
      </c>
      <c r="Z324" s="113">
        <v>0</v>
      </c>
      <c r="AA324" s="114" t="s">
        <v>855</v>
      </c>
      <c r="AB324" s="108">
        <v>3948</v>
      </c>
      <c r="AC324" s="109" t="s">
        <v>873</v>
      </c>
      <c r="AD324" s="211" t="s">
        <v>872</v>
      </c>
      <c r="AE324" s="211" t="s">
        <v>873</v>
      </c>
      <c r="AF324" s="212">
        <f t="shared" si="17"/>
        <v>-58</v>
      </c>
      <c r="AG324" s="213">
        <f t="shared" si="18"/>
        <v>40.21</v>
      </c>
      <c r="AH324" s="214">
        <f t="shared" si="19"/>
        <v>-2332.18</v>
      </c>
      <c r="AI324" s="215" t="s">
        <v>127</v>
      </c>
    </row>
    <row r="325" spans="1:35" ht="15">
      <c r="A325" s="108">
        <v>2022</v>
      </c>
      <c r="B325" s="108">
        <v>1012</v>
      </c>
      <c r="C325" s="109" t="s">
        <v>855</v>
      </c>
      <c r="D325" s="208" t="s">
        <v>871</v>
      </c>
      <c r="E325" s="109" t="s">
        <v>824</v>
      </c>
      <c r="F325" s="216" t="s">
        <v>119</v>
      </c>
      <c r="G325" s="112">
        <v>4.5</v>
      </c>
      <c r="H325" s="112">
        <v>0</v>
      </c>
      <c r="I325" s="107" t="s">
        <v>118</v>
      </c>
      <c r="J325" s="112">
        <f t="shared" si="16"/>
        <v>4.5</v>
      </c>
      <c r="K325" s="210" t="s">
        <v>185</v>
      </c>
      <c r="L325" s="108">
        <v>2022</v>
      </c>
      <c r="M325" s="108">
        <v>12219</v>
      </c>
      <c r="N325" s="109" t="s">
        <v>449</v>
      </c>
      <c r="O325" s="111" t="s">
        <v>186</v>
      </c>
      <c r="P325" s="109" t="s">
        <v>187</v>
      </c>
      <c r="Q325" s="109" t="s">
        <v>187</v>
      </c>
      <c r="R325" s="108">
        <v>9</v>
      </c>
      <c r="S325" s="111" t="s">
        <v>188</v>
      </c>
      <c r="T325" s="108">
        <v>4000005</v>
      </c>
      <c r="U325" s="108">
        <v>13570</v>
      </c>
      <c r="V325" s="108">
        <v>5005</v>
      </c>
      <c r="W325" s="108">
        <v>99</v>
      </c>
      <c r="X325" s="113">
        <v>2022</v>
      </c>
      <c r="Y325" s="113">
        <v>556</v>
      </c>
      <c r="Z325" s="113">
        <v>0</v>
      </c>
      <c r="AA325" s="114" t="s">
        <v>855</v>
      </c>
      <c r="AB325" s="108">
        <v>3950</v>
      </c>
      <c r="AC325" s="109" t="s">
        <v>874</v>
      </c>
      <c r="AD325" s="211" t="s">
        <v>872</v>
      </c>
      <c r="AE325" s="211" t="s">
        <v>874</v>
      </c>
      <c r="AF325" s="212">
        <f t="shared" si="17"/>
        <v>-57</v>
      </c>
      <c r="AG325" s="213">
        <f t="shared" si="18"/>
        <v>4.5</v>
      </c>
      <c r="AH325" s="214">
        <f t="shared" si="19"/>
        <v>-256.5</v>
      </c>
      <c r="AI325" s="215" t="s">
        <v>127</v>
      </c>
    </row>
    <row r="326" spans="1:35" ht="48">
      <c r="A326" s="108">
        <v>2022</v>
      </c>
      <c r="B326" s="108">
        <v>1013</v>
      </c>
      <c r="C326" s="109" t="s">
        <v>855</v>
      </c>
      <c r="D326" s="208" t="s">
        <v>875</v>
      </c>
      <c r="E326" s="109" t="s">
        <v>432</v>
      </c>
      <c r="F326" s="216" t="s">
        <v>445</v>
      </c>
      <c r="G326" s="112">
        <v>1755.99</v>
      </c>
      <c r="H326" s="112">
        <v>159.64</v>
      </c>
      <c r="I326" s="107" t="s">
        <v>118</v>
      </c>
      <c r="J326" s="112">
        <f t="shared" si="16"/>
        <v>1596.35</v>
      </c>
      <c r="K326" s="210" t="s">
        <v>876</v>
      </c>
      <c r="L326" s="108">
        <v>2022</v>
      </c>
      <c r="M326" s="108">
        <v>10727</v>
      </c>
      <c r="N326" s="109" t="s">
        <v>450</v>
      </c>
      <c r="O326" s="111" t="s">
        <v>447</v>
      </c>
      <c r="P326" s="109" t="s">
        <v>448</v>
      </c>
      <c r="Q326" s="109" t="s">
        <v>448</v>
      </c>
      <c r="R326" s="108">
        <v>1</v>
      </c>
      <c r="S326" s="111" t="s">
        <v>181</v>
      </c>
      <c r="T326" s="108">
        <v>1040503</v>
      </c>
      <c r="U326" s="108">
        <v>1900</v>
      </c>
      <c r="V326" s="108">
        <v>1422</v>
      </c>
      <c r="W326" s="108">
        <v>99</v>
      </c>
      <c r="X326" s="113">
        <v>2022</v>
      </c>
      <c r="Y326" s="113">
        <v>525</v>
      </c>
      <c r="Z326" s="113">
        <v>0</v>
      </c>
      <c r="AA326" s="114" t="s">
        <v>803</v>
      </c>
      <c r="AB326" s="108">
        <v>3911</v>
      </c>
      <c r="AC326" s="109" t="s">
        <v>855</v>
      </c>
      <c r="AD326" s="211" t="s">
        <v>629</v>
      </c>
      <c r="AE326" s="211" t="s">
        <v>855</v>
      </c>
      <c r="AF326" s="212">
        <f t="shared" si="17"/>
        <v>-12</v>
      </c>
      <c r="AG326" s="213">
        <f t="shared" si="18"/>
        <v>1596.35</v>
      </c>
      <c r="AH326" s="214">
        <f t="shared" si="19"/>
        <v>-19156.199999999997</v>
      </c>
      <c r="AI326" s="215" t="s">
        <v>127</v>
      </c>
    </row>
    <row r="327" spans="1:35" ht="48">
      <c r="A327" s="108">
        <v>2022</v>
      </c>
      <c r="B327" s="108">
        <v>1014</v>
      </c>
      <c r="C327" s="109" t="s">
        <v>855</v>
      </c>
      <c r="D327" s="208" t="s">
        <v>877</v>
      </c>
      <c r="E327" s="109" t="s">
        <v>331</v>
      </c>
      <c r="F327" s="216" t="s">
        <v>445</v>
      </c>
      <c r="G327" s="112">
        <v>1467.14</v>
      </c>
      <c r="H327" s="112">
        <v>133.38</v>
      </c>
      <c r="I327" s="107" t="s">
        <v>118</v>
      </c>
      <c r="J327" s="112">
        <f t="shared" si="16"/>
        <v>1333.7600000000002</v>
      </c>
      <c r="K327" s="210" t="s">
        <v>876</v>
      </c>
      <c r="L327" s="108">
        <v>2022</v>
      </c>
      <c r="M327" s="108">
        <v>11805</v>
      </c>
      <c r="N327" s="109" t="s">
        <v>344</v>
      </c>
      <c r="O327" s="111" t="s">
        <v>447</v>
      </c>
      <c r="P327" s="109" t="s">
        <v>448</v>
      </c>
      <c r="Q327" s="109" t="s">
        <v>448</v>
      </c>
      <c r="R327" s="108">
        <v>1</v>
      </c>
      <c r="S327" s="111" t="s">
        <v>181</v>
      </c>
      <c r="T327" s="108">
        <v>1040503</v>
      </c>
      <c r="U327" s="108">
        <v>1900</v>
      </c>
      <c r="V327" s="108">
        <v>1422</v>
      </c>
      <c r="W327" s="108">
        <v>100</v>
      </c>
      <c r="X327" s="113">
        <v>2022</v>
      </c>
      <c r="Y327" s="113">
        <v>666</v>
      </c>
      <c r="Z327" s="113">
        <v>0</v>
      </c>
      <c r="AA327" s="114" t="s">
        <v>803</v>
      </c>
      <c r="AB327" s="108">
        <v>3914</v>
      </c>
      <c r="AC327" s="109" t="s">
        <v>855</v>
      </c>
      <c r="AD327" s="211" t="s">
        <v>763</v>
      </c>
      <c r="AE327" s="211" t="s">
        <v>855</v>
      </c>
      <c r="AF327" s="212">
        <f t="shared" si="17"/>
        <v>-42</v>
      </c>
      <c r="AG327" s="213">
        <f t="shared" si="18"/>
        <v>1333.7600000000002</v>
      </c>
      <c r="AH327" s="214">
        <f t="shared" si="19"/>
        <v>-56017.92000000001</v>
      </c>
      <c r="AI327" s="215" t="s">
        <v>127</v>
      </c>
    </row>
    <row r="328" spans="1:35" ht="48">
      <c r="A328" s="108">
        <v>2022</v>
      </c>
      <c r="B328" s="108">
        <v>1014</v>
      </c>
      <c r="C328" s="109" t="s">
        <v>855</v>
      </c>
      <c r="D328" s="208" t="s">
        <v>877</v>
      </c>
      <c r="E328" s="109" t="s">
        <v>331</v>
      </c>
      <c r="F328" s="216" t="s">
        <v>445</v>
      </c>
      <c r="G328" s="112">
        <v>1178.27</v>
      </c>
      <c r="H328" s="112">
        <v>107.11</v>
      </c>
      <c r="I328" s="107" t="s">
        <v>118</v>
      </c>
      <c r="J328" s="112">
        <f>IF(I328="SI",G328-H328,G328)</f>
        <v>1071.16</v>
      </c>
      <c r="K328" s="210" t="s">
        <v>876</v>
      </c>
      <c r="L328" s="108">
        <v>2022</v>
      </c>
      <c r="M328" s="108">
        <v>11805</v>
      </c>
      <c r="N328" s="109" t="s">
        <v>344</v>
      </c>
      <c r="O328" s="111" t="s">
        <v>447</v>
      </c>
      <c r="P328" s="109" t="s">
        <v>448</v>
      </c>
      <c r="Q328" s="109" t="s">
        <v>448</v>
      </c>
      <c r="R328" s="108">
        <v>1</v>
      </c>
      <c r="S328" s="111" t="s">
        <v>181</v>
      </c>
      <c r="T328" s="108">
        <v>1040503</v>
      </c>
      <c r="U328" s="108">
        <v>1900</v>
      </c>
      <c r="V328" s="108">
        <v>1422</v>
      </c>
      <c r="W328" s="108">
        <v>99</v>
      </c>
      <c r="X328" s="113">
        <v>2022</v>
      </c>
      <c r="Y328" s="113">
        <v>525</v>
      </c>
      <c r="Z328" s="113">
        <v>0</v>
      </c>
      <c r="AA328" s="114" t="s">
        <v>803</v>
      </c>
      <c r="AB328" s="108">
        <v>3916</v>
      </c>
      <c r="AC328" s="109" t="s">
        <v>855</v>
      </c>
      <c r="AD328" s="211" t="s">
        <v>763</v>
      </c>
      <c r="AE328" s="211" t="s">
        <v>855</v>
      </c>
      <c r="AF328" s="212">
        <f>AE328-AD328</f>
        <v>-42</v>
      </c>
      <c r="AG328" s="213">
        <f aca="true" t="shared" si="20" ref="AG328:AG342">IF(AI328="SI",0,J328)</f>
        <v>1071.16</v>
      </c>
      <c r="AH328" s="214">
        <f>AG328*AF328</f>
        <v>-44988.72</v>
      </c>
      <c r="AI328" s="215" t="s">
        <v>127</v>
      </c>
    </row>
    <row r="329" spans="1:35" ht="156">
      <c r="A329" s="108">
        <v>2022</v>
      </c>
      <c r="B329" s="108">
        <v>1015</v>
      </c>
      <c r="C329" s="109" t="s">
        <v>855</v>
      </c>
      <c r="D329" s="208" t="s">
        <v>878</v>
      </c>
      <c r="E329" s="109" t="s">
        <v>366</v>
      </c>
      <c r="F329" s="216" t="s">
        <v>879</v>
      </c>
      <c r="G329" s="112">
        <v>2910.72</v>
      </c>
      <c r="H329" s="112">
        <v>0</v>
      </c>
      <c r="I329" s="107" t="s">
        <v>127</v>
      </c>
      <c r="J329" s="112">
        <f>IF(I329="SI",G329-H329,G329)</f>
        <v>2910.72</v>
      </c>
      <c r="K329" s="210" t="s">
        <v>880</v>
      </c>
      <c r="L329" s="108">
        <v>2022</v>
      </c>
      <c r="M329" s="108">
        <v>12112</v>
      </c>
      <c r="N329" s="109" t="s">
        <v>824</v>
      </c>
      <c r="O329" s="111" t="s">
        <v>850</v>
      </c>
      <c r="P329" s="109" t="s">
        <v>851</v>
      </c>
      <c r="Q329" s="109" t="s">
        <v>852</v>
      </c>
      <c r="R329" s="108">
        <v>1</v>
      </c>
      <c r="S329" s="111" t="s">
        <v>181</v>
      </c>
      <c r="T329" s="108">
        <v>2050105</v>
      </c>
      <c r="U329" s="108">
        <v>7570</v>
      </c>
      <c r="V329" s="108">
        <v>3170</v>
      </c>
      <c r="W329" s="108">
        <v>100</v>
      </c>
      <c r="X329" s="113">
        <v>2022</v>
      </c>
      <c r="Y329" s="113">
        <v>592</v>
      </c>
      <c r="Z329" s="113">
        <v>0</v>
      </c>
      <c r="AA329" s="114" t="s">
        <v>855</v>
      </c>
      <c r="AB329" s="108">
        <v>3926</v>
      </c>
      <c r="AC329" s="109" t="s">
        <v>855</v>
      </c>
      <c r="AD329" s="211" t="s">
        <v>881</v>
      </c>
      <c r="AE329" s="211" t="s">
        <v>855</v>
      </c>
      <c r="AF329" s="212">
        <f>AE329-AD329</f>
        <v>-54</v>
      </c>
      <c r="AG329" s="213">
        <f t="shared" si="20"/>
        <v>2910.72</v>
      </c>
      <c r="AH329" s="214">
        <f>AG329*AF329</f>
        <v>-157178.87999999998</v>
      </c>
      <c r="AI329" s="215" t="s">
        <v>127</v>
      </c>
    </row>
    <row r="330" spans="1:35" ht="15">
      <c r="A330" s="108">
        <v>2022</v>
      </c>
      <c r="B330" s="108">
        <v>1016</v>
      </c>
      <c r="C330" s="109" t="s">
        <v>855</v>
      </c>
      <c r="D330" s="208" t="s">
        <v>882</v>
      </c>
      <c r="E330" s="109" t="s">
        <v>803</v>
      </c>
      <c r="F330" s="216" t="s">
        <v>647</v>
      </c>
      <c r="G330" s="112">
        <v>732</v>
      </c>
      <c r="H330" s="112">
        <v>132</v>
      </c>
      <c r="I330" s="107" t="s">
        <v>118</v>
      </c>
      <c r="J330" s="112">
        <f>IF(I330="SI",G330-H330,G330)</f>
        <v>600</v>
      </c>
      <c r="K330" s="210" t="s">
        <v>883</v>
      </c>
      <c r="L330" s="108">
        <v>2022</v>
      </c>
      <c r="M330" s="108">
        <v>12290</v>
      </c>
      <c r="N330" s="109" t="s">
        <v>855</v>
      </c>
      <c r="O330" s="111" t="s">
        <v>649</v>
      </c>
      <c r="P330" s="109" t="s">
        <v>650</v>
      </c>
      <c r="Q330" s="109" t="s">
        <v>650</v>
      </c>
      <c r="R330" s="108">
        <v>1</v>
      </c>
      <c r="S330" s="111" t="s">
        <v>181</v>
      </c>
      <c r="T330" s="108">
        <v>2050105</v>
      </c>
      <c r="U330" s="108">
        <v>7570</v>
      </c>
      <c r="V330" s="108">
        <v>3175</v>
      </c>
      <c r="W330" s="108">
        <v>101</v>
      </c>
      <c r="X330" s="113">
        <v>2022</v>
      </c>
      <c r="Y330" s="113">
        <v>771</v>
      </c>
      <c r="Z330" s="113">
        <v>0</v>
      </c>
      <c r="AA330" s="114" t="s">
        <v>855</v>
      </c>
      <c r="AB330" s="108">
        <v>3931</v>
      </c>
      <c r="AC330" s="109" t="s">
        <v>855</v>
      </c>
      <c r="AD330" s="211" t="s">
        <v>872</v>
      </c>
      <c r="AE330" s="211" t="s">
        <v>855</v>
      </c>
      <c r="AF330" s="212">
        <f>AE330-AD330</f>
        <v>-59</v>
      </c>
      <c r="AG330" s="213">
        <f t="shared" si="20"/>
        <v>600</v>
      </c>
      <c r="AH330" s="214">
        <f>AG330*AF330</f>
        <v>-35400</v>
      </c>
      <c r="AI330" s="215" t="s">
        <v>127</v>
      </c>
    </row>
    <row r="331" spans="1:35" ht="84">
      <c r="A331" s="108">
        <v>2022</v>
      </c>
      <c r="B331" s="108">
        <v>1017</v>
      </c>
      <c r="C331" s="109" t="s">
        <v>873</v>
      </c>
      <c r="D331" s="208" t="s">
        <v>884</v>
      </c>
      <c r="E331" s="109" t="s">
        <v>375</v>
      </c>
      <c r="F331" s="216" t="s">
        <v>885</v>
      </c>
      <c r="G331" s="112">
        <v>120</v>
      </c>
      <c r="H331" s="112">
        <v>0</v>
      </c>
      <c r="I331" s="107" t="s">
        <v>127</v>
      </c>
      <c r="J331" s="112">
        <f>IF(I331="SI",G331-H331,G331)</f>
        <v>120</v>
      </c>
      <c r="K331" s="210" t="s">
        <v>886</v>
      </c>
      <c r="L331" s="108">
        <v>2022</v>
      </c>
      <c r="M331" s="108">
        <v>12183</v>
      </c>
      <c r="N331" s="109" t="s">
        <v>803</v>
      </c>
      <c r="O331" s="111" t="s">
        <v>525</v>
      </c>
      <c r="P331" s="109" t="s">
        <v>526</v>
      </c>
      <c r="Q331" s="109" t="s">
        <v>527</v>
      </c>
      <c r="R331" s="108">
        <v>1</v>
      </c>
      <c r="S331" s="111" t="s">
        <v>181</v>
      </c>
      <c r="T331" s="108">
        <v>1050102</v>
      </c>
      <c r="U331" s="108">
        <v>2000</v>
      </c>
      <c r="V331" s="108">
        <v>1477</v>
      </c>
      <c r="W331" s="108">
        <v>100</v>
      </c>
      <c r="X331" s="113">
        <v>2022</v>
      </c>
      <c r="Y331" s="113">
        <v>753</v>
      </c>
      <c r="Z331" s="113">
        <v>0</v>
      </c>
      <c r="AA331" s="114" t="s">
        <v>873</v>
      </c>
      <c r="AB331" s="108">
        <v>3949</v>
      </c>
      <c r="AC331" s="109" t="s">
        <v>873</v>
      </c>
      <c r="AD331" s="211" t="s">
        <v>887</v>
      </c>
      <c r="AE331" s="211" t="s">
        <v>873</v>
      </c>
      <c r="AF331" s="212">
        <f>AE331-AD331</f>
        <v>-54</v>
      </c>
      <c r="AG331" s="213">
        <f t="shared" si="20"/>
        <v>120</v>
      </c>
      <c r="AH331" s="214">
        <f>AG331*AF331</f>
        <v>-6480</v>
      </c>
      <c r="AI331" s="215" t="s">
        <v>127</v>
      </c>
    </row>
    <row r="332" spans="1:35" ht="60">
      <c r="A332" s="108">
        <v>2022</v>
      </c>
      <c r="B332" s="108">
        <v>1018</v>
      </c>
      <c r="C332" s="109" t="s">
        <v>433</v>
      </c>
      <c r="D332" s="208" t="s">
        <v>888</v>
      </c>
      <c r="E332" s="109" t="s">
        <v>350</v>
      </c>
      <c r="F332" s="216" t="s">
        <v>889</v>
      </c>
      <c r="G332" s="112">
        <v>42.72</v>
      </c>
      <c r="H332" s="112">
        <v>7.7</v>
      </c>
      <c r="I332" s="107" t="s">
        <v>118</v>
      </c>
      <c r="J332" s="112">
        <f>IF(I332="SI",G332-H332,G332)</f>
        <v>35.019999999999996</v>
      </c>
      <c r="K332" s="210" t="s">
        <v>328</v>
      </c>
      <c r="L332" s="108">
        <v>2022</v>
      </c>
      <c r="M332" s="108">
        <v>11995</v>
      </c>
      <c r="N332" s="109" t="s">
        <v>363</v>
      </c>
      <c r="O332" s="111" t="s">
        <v>354</v>
      </c>
      <c r="P332" s="109" t="s">
        <v>355</v>
      </c>
      <c r="Q332" s="109" t="s">
        <v>355</v>
      </c>
      <c r="R332" s="108">
        <v>4</v>
      </c>
      <c r="S332" s="111" t="s">
        <v>123</v>
      </c>
      <c r="T332" s="108">
        <v>1080203</v>
      </c>
      <c r="U332" s="108">
        <v>2890</v>
      </c>
      <c r="V332" s="108">
        <v>1938</v>
      </c>
      <c r="W332" s="108">
        <v>99</v>
      </c>
      <c r="X332" s="113">
        <v>2022</v>
      </c>
      <c r="Y332" s="113">
        <v>101</v>
      </c>
      <c r="Z332" s="113">
        <v>0</v>
      </c>
      <c r="AA332" s="114" t="s">
        <v>873</v>
      </c>
      <c r="AB332" s="108">
        <v>3959</v>
      </c>
      <c r="AC332" s="109" t="s">
        <v>433</v>
      </c>
      <c r="AD332" s="211" t="s">
        <v>815</v>
      </c>
      <c r="AE332" s="211" t="s">
        <v>433</v>
      </c>
      <c r="AF332" s="212">
        <f>AE332-AD332</f>
        <v>-43</v>
      </c>
      <c r="AG332" s="213">
        <f t="shared" si="20"/>
        <v>35.019999999999996</v>
      </c>
      <c r="AH332" s="214">
        <f>AG332*AF332</f>
        <v>-1505.86</v>
      </c>
      <c r="AI332" s="215" t="s">
        <v>127</v>
      </c>
    </row>
    <row r="333" spans="1:35" ht="72">
      <c r="A333" s="108">
        <v>2022</v>
      </c>
      <c r="B333" s="108">
        <v>1019</v>
      </c>
      <c r="C333" s="109" t="s">
        <v>433</v>
      </c>
      <c r="D333" s="208" t="s">
        <v>890</v>
      </c>
      <c r="E333" s="109" t="s">
        <v>350</v>
      </c>
      <c r="F333" s="216" t="s">
        <v>891</v>
      </c>
      <c r="G333" s="112">
        <v>43.77</v>
      </c>
      <c r="H333" s="112">
        <v>7.89</v>
      </c>
      <c r="I333" s="107" t="s">
        <v>118</v>
      </c>
      <c r="J333" s="112">
        <f>IF(I333="SI",G333-H333,G333)</f>
        <v>35.88</v>
      </c>
      <c r="K333" s="210" t="s">
        <v>119</v>
      </c>
      <c r="L333" s="108">
        <v>2022</v>
      </c>
      <c r="M333" s="108">
        <v>11997</v>
      </c>
      <c r="N333" s="109" t="s">
        <v>363</v>
      </c>
      <c r="O333" s="111" t="s">
        <v>354</v>
      </c>
      <c r="P333" s="109" t="s">
        <v>355</v>
      </c>
      <c r="Q333" s="109" t="s">
        <v>355</v>
      </c>
      <c r="R333" s="108">
        <v>4</v>
      </c>
      <c r="S333" s="111" t="s">
        <v>123</v>
      </c>
      <c r="T333" s="108">
        <v>1080203</v>
      </c>
      <c r="U333" s="108">
        <v>2890</v>
      </c>
      <c r="V333" s="108">
        <v>1938</v>
      </c>
      <c r="W333" s="108">
        <v>99</v>
      </c>
      <c r="X333" s="113">
        <v>2022</v>
      </c>
      <c r="Y333" s="113">
        <v>101</v>
      </c>
      <c r="Z333" s="113">
        <v>0</v>
      </c>
      <c r="AA333" s="114" t="s">
        <v>873</v>
      </c>
      <c r="AB333" s="108">
        <v>3951</v>
      </c>
      <c r="AC333" s="109" t="s">
        <v>433</v>
      </c>
      <c r="AD333" s="211" t="s">
        <v>815</v>
      </c>
      <c r="AE333" s="211" t="s">
        <v>433</v>
      </c>
      <c r="AF333" s="212">
        <f>AE333-AD333</f>
        <v>-43</v>
      </c>
      <c r="AG333" s="213">
        <f t="shared" si="20"/>
        <v>35.88</v>
      </c>
      <c r="AH333" s="214">
        <f>AG333*AF333</f>
        <v>-1542.8400000000001</v>
      </c>
      <c r="AI333" s="215" t="s">
        <v>127</v>
      </c>
    </row>
    <row r="334" spans="1:35" ht="84">
      <c r="A334" s="108">
        <v>2022</v>
      </c>
      <c r="B334" s="108">
        <v>1020</v>
      </c>
      <c r="C334" s="109" t="s">
        <v>433</v>
      </c>
      <c r="D334" s="208" t="s">
        <v>892</v>
      </c>
      <c r="E334" s="109" t="s">
        <v>350</v>
      </c>
      <c r="F334" s="216" t="s">
        <v>893</v>
      </c>
      <c r="G334" s="112">
        <v>52.59</v>
      </c>
      <c r="H334" s="112">
        <v>9.48</v>
      </c>
      <c r="I334" s="107" t="s">
        <v>118</v>
      </c>
      <c r="J334" s="112">
        <f>IF(I334="SI",G334-H334,G334)</f>
        <v>43.11</v>
      </c>
      <c r="K334" s="210" t="s">
        <v>119</v>
      </c>
      <c r="L334" s="108">
        <v>2022</v>
      </c>
      <c r="M334" s="108">
        <v>11994</v>
      </c>
      <c r="N334" s="109" t="s">
        <v>363</v>
      </c>
      <c r="O334" s="111" t="s">
        <v>354</v>
      </c>
      <c r="P334" s="109" t="s">
        <v>355</v>
      </c>
      <c r="Q334" s="109" t="s">
        <v>355</v>
      </c>
      <c r="R334" s="108">
        <v>4</v>
      </c>
      <c r="S334" s="111" t="s">
        <v>123</v>
      </c>
      <c r="T334" s="108">
        <v>1080203</v>
      </c>
      <c r="U334" s="108">
        <v>2890</v>
      </c>
      <c r="V334" s="108">
        <v>1938</v>
      </c>
      <c r="W334" s="108">
        <v>99</v>
      </c>
      <c r="X334" s="113">
        <v>2022</v>
      </c>
      <c r="Y334" s="113">
        <v>101</v>
      </c>
      <c r="Z334" s="113">
        <v>0</v>
      </c>
      <c r="AA334" s="114" t="s">
        <v>873</v>
      </c>
      <c r="AB334" s="108">
        <v>3955</v>
      </c>
      <c r="AC334" s="109" t="s">
        <v>433</v>
      </c>
      <c r="AD334" s="211" t="s">
        <v>894</v>
      </c>
      <c r="AE334" s="211" t="s">
        <v>433</v>
      </c>
      <c r="AF334" s="212">
        <f>AE334-AD334</f>
        <v>-44</v>
      </c>
      <c r="AG334" s="213">
        <f t="shared" si="20"/>
        <v>43.11</v>
      </c>
      <c r="AH334" s="214">
        <f>AG334*AF334</f>
        <v>-1896.84</v>
      </c>
      <c r="AI334" s="215" t="s">
        <v>127</v>
      </c>
    </row>
    <row r="335" spans="1:35" ht="84">
      <c r="A335" s="108">
        <v>2022</v>
      </c>
      <c r="B335" s="108">
        <v>1021</v>
      </c>
      <c r="C335" s="109" t="s">
        <v>433</v>
      </c>
      <c r="D335" s="208" t="s">
        <v>895</v>
      </c>
      <c r="E335" s="109" t="s">
        <v>350</v>
      </c>
      <c r="F335" s="216" t="s">
        <v>896</v>
      </c>
      <c r="G335" s="112">
        <v>156.16</v>
      </c>
      <c r="H335" s="112">
        <v>28.16</v>
      </c>
      <c r="I335" s="107" t="s">
        <v>118</v>
      </c>
      <c r="J335" s="112">
        <f>IF(I335="SI",G335-H335,G335)</f>
        <v>128</v>
      </c>
      <c r="K335" s="210" t="s">
        <v>119</v>
      </c>
      <c r="L335" s="108">
        <v>2022</v>
      </c>
      <c r="M335" s="108">
        <v>11998</v>
      </c>
      <c r="N335" s="109" t="s">
        <v>363</v>
      </c>
      <c r="O335" s="111" t="s">
        <v>354</v>
      </c>
      <c r="P335" s="109" t="s">
        <v>355</v>
      </c>
      <c r="Q335" s="109" t="s">
        <v>355</v>
      </c>
      <c r="R335" s="108">
        <v>4</v>
      </c>
      <c r="S335" s="111" t="s">
        <v>123</v>
      </c>
      <c r="T335" s="108">
        <v>1080203</v>
      </c>
      <c r="U335" s="108">
        <v>2890</v>
      </c>
      <c r="V335" s="108">
        <v>1938</v>
      </c>
      <c r="W335" s="108">
        <v>99</v>
      </c>
      <c r="X335" s="113">
        <v>2022</v>
      </c>
      <c r="Y335" s="113">
        <v>101</v>
      </c>
      <c r="Z335" s="113">
        <v>0</v>
      </c>
      <c r="AA335" s="114" t="s">
        <v>873</v>
      </c>
      <c r="AB335" s="108">
        <v>3952</v>
      </c>
      <c r="AC335" s="109" t="s">
        <v>433</v>
      </c>
      <c r="AD335" s="211" t="s">
        <v>815</v>
      </c>
      <c r="AE335" s="211" t="s">
        <v>433</v>
      </c>
      <c r="AF335" s="212">
        <f>AE335-AD335</f>
        <v>-43</v>
      </c>
      <c r="AG335" s="213">
        <f t="shared" si="20"/>
        <v>128</v>
      </c>
      <c r="AH335" s="214">
        <f>AG335*AF335</f>
        <v>-5504</v>
      </c>
      <c r="AI335" s="215" t="s">
        <v>127</v>
      </c>
    </row>
    <row r="336" spans="1:35" ht="84">
      <c r="A336" s="108">
        <v>2022</v>
      </c>
      <c r="B336" s="108">
        <v>1022</v>
      </c>
      <c r="C336" s="109" t="s">
        <v>433</v>
      </c>
      <c r="D336" s="208" t="s">
        <v>897</v>
      </c>
      <c r="E336" s="109" t="s">
        <v>276</v>
      </c>
      <c r="F336" s="216" t="s">
        <v>898</v>
      </c>
      <c r="G336" s="112">
        <v>37.33</v>
      </c>
      <c r="H336" s="112">
        <v>6.73</v>
      </c>
      <c r="I336" s="107" t="s">
        <v>118</v>
      </c>
      <c r="J336" s="112">
        <f>IF(I336="SI",G336-H336,G336)</f>
        <v>30.599999999999998</v>
      </c>
      <c r="K336" s="210" t="s">
        <v>119</v>
      </c>
      <c r="L336" s="108">
        <v>2022</v>
      </c>
      <c r="M336" s="108">
        <v>12175</v>
      </c>
      <c r="N336" s="109" t="s">
        <v>803</v>
      </c>
      <c r="O336" s="111" t="s">
        <v>354</v>
      </c>
      <c r="P336" s="109" t="s">
        <v>355</v>
      </c>
      <c r="Q336" s="109" t="s">
        <v>355</v>
      </c>
      <c r="R336" s="108">
        <v>4</v>
      </c>
      <c r="S336" s="111" t="s">
        <v>123</v>
      </c>
      <c r="T336" s="108">
        <v>1080203</v>
      </c>
      <c r="U336" s="108">
        <v>2890</v>
      </c>
      <c r="V336" s="108">
        <v>1938</v>
      </c>
      <c r="W336" s="108">
        <v>99</v>
      </c>
      <c r="X336" s="113">
        <v>2022</v>
      </c>
      <c r="Y336" s="113">
        <v>101</v>
      </c>
      <c r="Z336" s="113">
        <v>0</v>
      </c>
      <c r="AA336" s="114" t="s">
        <v>873</v>
      </c>
      <c r="AB336" s="108">
        <v>3956</v>
      </c>
      <c r="AC336" s="109" t="s">
        <v>433</v>
      </c>
      <c r="AD336" s="211" t="s">
        <v>899</v>
      </c>
      <c r="AE336" s="211" t="s">
        <v>433</v>
      </c>
      <c r="AF336" s="212">
        <f>AE336-AD336</f>
        <v>-51</v>
      </c>
      <c r="AG336" s="213">
        <f t="shared" si="20"/>
        <v>30.599999999999998</v>
      </c>
      <c r="AH336" s="214">
        <f>AG336*AF336</f>
        <v>-1560.6</v>
      </c>
      <c r="AI336" s="215" t="s">
        <v>127</v>
      </c>
    </row>
    <row r="337" spans="1:35" ht="84">
      <c r="A337" s="108">
        <v>2022</v>
      </c>
      <c r="B337" s="108">
        <v>1023</v>
      </c>
      <c r="C337" s="109" t="s">
        <v>433</v>
      </c>
      <c r="D337" s="208" t="s">
        <v>900</v>
      </c>
      <c r="E337" s="109" t="s">
        <v>278</v>
      </c>
      <c r="F337" s="216" t="s">
        <v>901</v>
      </c>
      <c r="G337" s="112">
        <v>75.31</v>
      </c>
      <c r="H337" s="112">
        <v>13.58</v>
      </c>
      <c r="I337" s="107" t="s">
        <v>118</v>
      </c>
      <c r="J337" s="112">
        <f>IF(I337="SI",G337-H337,G337)</f>
        <v>61.730000000000004</v>
      </c>
      <c r="K337" s="210" t="s">
        <v>119</v>
      </c>
      <c r="L337" s="108">
        <v>2022</v>
      </c>
      <c r="M337" s="108">
        <v>12186</v>
      </c>
      <c r="N337" s="109" t="s">
        <v>803</v>
      </c>
      <c r="O337" s="111" t="s">
        <v>354</v>
      </c>
      <c r="P337" s="109" t="s">
        <v>355</v>
      </c>
      <c r="Q337" s="109" t="s">
        <v>355</v>
      </c>
      <c r="R337" s="108">
        <v>4</v>
      </c>
      <c r="S337" s="111" t="s">
        <v>123</v>
      </c>
      <c r="T337" s="108">
        <v>1080203</v>
      </c>
      <c r="U337" s="108">
        <v>2890</v>
      </c>
      <c r="V337" s="108">
        <v>1938</v>
      </c>
      <c r="W337" s="108">
        <v>99</v>
      </c>
      <c r="X337" s="113">
        <v>2022</v>
      </c>
      <c r="Y337" s="113">
        <v>101</v>
      </c>
      <c r="Z337" s="113">
        <v>0</v>
      </c>
      <c r="AA337" s="114" t="s">
        <v>873</v>
      </c>
      <c r="AB337" s="108">
        <v>3954</v>
      </c>
      <c r="AC337" s="109" t="s">
        <v>433</v>
      </c>
      <c r="AD337" s="211" t="s">
        <v>887</v>
      </c>
      <c r="AE337" s="211" t="s">
        <v>433</v>
      </c>
      <c r="AF337" s="212">
        <f>AE337-AD337</f>
        <v>-49</v>
      </c>
      <c r="AG337" s="213">
        <f t="shared" si="20"/>
        <v>61.730000000000004</v>
      </c>
      <c r="AH337" s="214">
        <f>AG337*AF337</f>
        <v>-3024.77</v>
      </c>
      <c r="AI337" s="215" t="s">
        <v>127</v>
      </c>
    </row>
    <row r="338" spans="1:35" ht="84">
      <c r="A338" s="108">
        <v>2022</v>
      </c>
      <c r="B338" s="108">
        <v>1024</v>
      </c>
      <c r="C338" s="109" t="s">
        <v>433</v>
      </c>
      <c r="D338" s="208" t="s">
        <v>902</v>
      </c>
      <c r="E338" s="109" t="s">
        <v>278</v>
      </c>
      <c r="F338" s="216" t="s">
        <v>903</v>
      </c>
      <c r="G338" s="112">
        <v>572.41</v>
      </c>
      <c r="H338" s="112">
        <v>103.22</v>
      </c>
      <c r="I338" s="107" t="s">
        <v>118</v>
      </c>
      <c r="J338" s="112">
        <f>IF(I338="SI",G338-H338,G338)</f>
        <v>469.18999999999994</v>
      </c>
      <c r="K338" s="210" t="s">
        <v>119</v>
      </c>
      <c r="L338" s="108">
        <v>2022</v>
      </c>
      <c r="M338" s="108">
        <v>12056</v>
      </c>
      <c r="N338" s="109" t="s">
        <v>375</v>
      </c>
      <c r="O338" s="111" t="s">
        <v>354</v>
      </c>
      <c r="P338" s="109" t="s">
        <v>355</v>
      </c>
      <c r="Q338" s="109" t="s">
        <v>355</v>
      </c>
      <c r="R338" s="108">
        <v>4</v>
      </c>
      <c r="S338" s="111" t="s">
        <v>123</v>
      </c>
      <c r="T338" s="108">
        <v>1080203</v>
      </c>
      <c r="U338" s="108">
        <v>2890</v>
      </c>
      <c r="V338" s="108">
        <v>1938</v>
      </c>
      <c r="W338" s="108">
        <v>99</v>
      </c>
      <c r="X338" s="113">
        <v>2022</v>
      </c>
      <c r="Y338" s="113">
        <v>101</v>
      </c>
      <c r="Z338" s="113">
        <v>0</v>
      </c>
      <c r="AA338" s="114" t="s">
        <v>873</v>
      </c>
      <c r="AB338" s="108">
        <v>3958</v>
      </c>
      <c r="AC338" s="109" t="s">
        <v>433</v>
      </c>
      <c r="AD338" s="211" t="s">
        <v>846</v>
      </c>
      <c r="AE338" s="211" t="s">
        <v>433</v>
      </c>
      <c r="AF338" s="212">
        <f>AE338-AD338</f>
        <v>-47</v>
      </c>
      <c r="AG338" s="213">
        <f t="shared" si="20"/>
        <v>469.18999999999994</v>
      </c>
      <c r="AH338" s="214">
        <f>AG338*AF338</f>
        <v>-22051.929999999997</v>
      </c>
      <c r="AI338" s="215" t="s">
        <v>127</v>
      </c>
    </row>
    <row r="339" spans="1:35" ht="96">
      <c r="A339" s="108">
        <v>2022</v>
      </c>
      <c r="B339" s="108">
        <v>1025</v>
      </c>
      <c r="C339" s="109" t="s">
        <v>433</v>
      </c>
      <c r="D339" s="208" t="s">
        <v>904</v>
      </c>
      <c r="E339" s="109" t="s">
        <v>320</v>
      </c>
      <c r="F339" s="216" t="s">
        <v>905</v>
      </c>
      <c r="G339" s="112">
        <v>31.4</v>
      </c>
      <c r="H339" s="112">
        <v>5.66</v>
      </c>
      <c r="I339" s="107" t="s">
        <v>118</v>
      </c>
      <c r="J339" s="112">
        <f>IF(I339="SI",G339-H339,G339)</f>
        <v>25.74</v>
      </c>
      <c r="K339" s="210" t="s">
        <v>119</v>
      </c>
      <c r="L339" s="108">
        <v>2022</v>
      </c>
      <c r="M339" s="108">
        <v>12172</v>
      </c>
      <c r="N339" s="109" t="s">
        <v>803</v>
      </c>
      <c r="O339" s="111" t="s">
        <v>354</v>
      </c>
      <c r="P339" s="109" t="s">
        <v>355</v>
      </c>
      <c r="Q339" s="109" t="s">
        <v>355</v>
      </c>
      <c r="R339" s="108">
        <v>4</v>
      </c>
      <c r="S339" s="111" t="s">
        <v>123</v>
      </c>
      <c r="T339" s="108">
        <v>1080203</v>
      </c>
      <c r="U339" s="108">
        <v>2890</v>
      </c>
      <c r="V339" s="108">
        <v>1938</v>
      </c>
      <c r="W339" s="108">
        <v>99</v>
      </c>
      <c r="X339" s="113">
        <v>2022</v>
      </c>
      <c r="Y339" s="113">
        <v>101</v>
      </c>
      <c r="Z339" s="113">
        <v>0</v>
      </c>
      <c r="AA339" s="114" t="s">
        <v>873</v>
      </c>
      <c r="AB339" s="108">
        <v>3953</v>
      </c>
      <c r="AC339" s="109" t="s">
        <v>433</v>
      </c>
      <c r="AD339" s="211" t="s">
        <v>906</v>
      </c>
      <c r="AE339" s="211" t="s">
        <v>433</v>
      </c>
      <c r="AF339" s="212">
        <f>AE339-AD339</f>
        <v>-52</v>
      </c>
      <c r="AG339" s="213">
        <f t="shared" si="20"/>
        <v>25.74</v>
      </c>
      <c r="AH339" s="214">
        <f>AG339*AF339</f>
        <v>-1338.48</v>
      </c>
      <c r="AI339" s="215" t="s">
        <v>127</v>
      </c>
    </row>
    <row r="340" spans="1:35" ht="84">
      <c r="A340" s="108">
        <v>2022</v>
      </c>
      <c r="B340" s="108">
        <v>1026</v>
      </c>
      <c r="C340" s="109" t="s">
        <v>433</v>
      </c>
      <c r="D340" s="208" t="s">
        <v>907</v>
      </c>
      <c r="E340" s="109" t="s">
        <v>320</v>
      </c>
      <c r="F340" s="216" t="s">
        <v>908</v>
      </c>
      <c r="G340" s="112">
        <v>121.27</v>
      </c>
      <c r="H340" s="112">
        <v>21.87</v>
      </c>
      <c r="I340" s="107" t="s">
        <v>118</v>
      </c>
      <c r="J340" s="112">
        <f>IF(I340="SI",G340-H340,G340)</f>
        <v>99.39999999999999</v>
      </c>
      <c r="K340" s="210" t="s">
        <v>328</v>
      </c>
      <c r="L340" s="108">
        <v>2022</v>
      </c>
      <c r="M340" s="108">
        <v>12180</v>
      </c>
      <c r="N340" s="109" t="s">
        <v>803</v>
      </c>
      <c r="O340" s="111" t="s">
        <v>354</v>
      </c>
      <c r="P340" s="109" t="s">
        <v>355</v>
      </c>
      <c r="Q340" s="109" t="s">
        <v>355</v>
      </c>
      <c r="R340" s="108">
        <v>4</v>
      </c>
      <c r="S340" s="111" t="s">
        <v>123</v>
      </c>
      <c r="T340" s="108">
        <v>1080203</v>
      </c>
      <c r="U340" s="108">
        <v>2890</v>
      </c>
      <c r="V340" s="108">
        <v>1938</v>
      </c>
      <c r="W340" s="108">
        <v>99</v>
      </c>
      <c r="X340" s="113">
        <v>2022</v>
      </c>
      <c r="Y340" s="113">
        <v>101</v>
      </c>
      <c r="Z340" s="113">
        <v>0</v>
      </c>
      <c r="AA340" s="114" t="s">
        <v>873</v>
      </c>
      <c r="AB340" s="108">
        <v>3957</v>
      </c>
      <c r="AC340" s="109" t="s">
        <v>433</v>
      </c>
      <c r="AD340" s="211" t="s">
        <v>906</v>
      </c>
      <c r="AE340" s="211" t="s">
        <v>433</v>
      </c>
      <c r="AF340" s="212">
        <f>AE340-AD340</f>
        <v>-52</v>
      </c>
      <c r="AG340" s="213">
        <f t="shared" si="20"/>
        <v>99.39999999999999</v>
      </c>
      <c r="AH340" s="214">
        <f>AG340*AF340</f>
        <v>-5168.799999999999</v>
      </c>
      <c r="AI340" s="215" t="s">
        <v>127</v>
      </c>
    </row>
    <row r="341" spans="1:35" ht="84">
      <c r="A341" s="108">
        <v>2022</v>
      </c>
      <c r="B341" s="108">
        <v>1027</v>
      </c>
      <c r="C341" s="109" t="s">
        <v>433</v>
      </c>
      <c r="D341" s="208" t="s">
        <v>909</v>
      </c>
      <c r="E341" s="109" t="s">
        <v>363</v>
      </c>
      <c r="F341" s="216" t="s">
        <v>910</v>
      </c>
      <c r="G341" s="112">
        <v>579.32</v>
      </c>
      <c r="H341" s="112">
        <v>104.47</v>
      </c>
      <c r="I341" s="107" t="s">
        <v>118</v>
      </c>
      <c r="J341" s="112">
        <f>IF(I341="SI",G341-H341,G341)</f>
        <v>474.85</v>
      </c>
      <c r="K341" s="210" t="s">
        <v>639</v>
      </c>
      <c r="L341" s="108">
        <v>2022</v>
      </c>
      <c r="M341" s="108">
        <v>12143</v>
      </c>
      <c r="N341" s="109" t="s">
        <v>824</v>
      </c>
      <c r="O341" s="111" t="s">
        <v>354</v>
      </c>
      <c r="P341" s="109" t="s">
        <v>355</v>
      </c>
      <c r="Q341" s="109" t="s">
        <v>355</v>
      </c>
      <c r="R341" s="108">
        <v>4</v>
      </c>
      <c r="S341" s="111" t="s">
        <v>123</v>
      </c>
      <c r="T341" s="108">
        <v>1080203</v>
      </c>
      <c r="U341" s="108">
        <v>2890</v>
      </c>
      <c r="V341" s="108">
        <v>1938</v>
      </c>
      <c r="W341" s="108">
        <v>99</v>
      </c>
      <c r="X341" s="113">
        <v>2022</v>
      </c>
      <c r="Y341" s="113">
        <v>101</v>
      </c>
      <c r="Z341" s="113">
        <v>0</v>
      </c>
      <c r="AA341" s="114" t="s">
        <v>873</v>
      </c>
      <c r="AB341" s="108">
        <v>3960</v>
      </c>
      <c r="AC341" s="109" t="s">
        <v>433</v>
      </c>
      <c r="AD341" s="211" t="s">
        <v>881</v>
      </c>
      <c r="AE341" s="211" t="s">
        <v>433</v>
      </c>
      <c r="AF341" s="212">
        <f>AE341-AD341</f>
        <v>-48</v>
      </c>
      <c r="AG341" s="213">
        <f t="shared" si="20"/>
        <v>474.85</v>
      </c>
      <c r="AH341" s="214">
        <f>AG341*AF341</f>
        <v>-22792.800000000003</v>
      </c>
      <c r="AI341" s="215" t="s">
        <v>127</v>
      </c>
    </row>
    <row r="342" spans="1:35" ht="36">
      <c r="A342" s="108">
        <v>2022</v>
      </c>
      <c r="B342" s="108">
        <v>1030</v>
      </c>
      <c r="C342" s="109" t="s">
        <v>439</v>
      </c>
      <c r="D342" s="208" t="s">
        <v>911</v>
      </c>
      <c r="E342" s="109" t="s">
        <v>855</v>
      </c>
      <c r="F342" s="216" t="s">
        <v>912</v>
      </c>
      <c r="G342" s="112">
        <v>665</v>
      </c>
      <c r="H342" s="112">
        <v>119.92</v>
      </c>
      <c r="I342" s="107" t="s">
        <v>118</v>
      </c>
      <c r="J342" s="112">
        <f>IF(I342="SI",G342-H342,G342)</f>
        <v>545.08</v>
      </c>
      <c r="K342" s="210" t="s">
        <v>913</v>
      </c>
      <c r="L342" s="108">
        <v>2022</v>
      </c>
      <c r="M342" s="108">
        <v>12420</v>
      </c>
      <c r="N342" s="109" t="s">
        <v>433</v>
      </c>
      <c r="O342" s="111" t="s">
        <v>595</v>
      </c>
      <c r="P342" s="109" t="s">
        <v>596</v>
      </c>
      <c r="Q342" s="109" t="s">
        <v>597</v>
      </c>
      <c r="R342" s="108">
        <v>6</v>
      </c>
      <c r="S342" s="111" t="s">
        <v>172</v>
      </c>
      <c r="T342" s="108">
        <v>1010102</v>
      </c>
      <c r="U342" s="108">
        <v>20</v>
      </c>
      <c r="V342" s="108">
        <v>1057</v>
      </c>
      <c r="W342" s="108">
        <v>99</v>
      </c>
      <c r="X342" s="113">
        <v>2022</v>
      </c>
      <c r="Y342" s="113">
        <v>787</v>
      </c>
      <c r="Z342" s="113">
        <v>0</v>
      </c>
      <c r="AA342" s="114" t="s">
        <v>439</v>
      </c>
      <c r="AB342" s="108">
        <v>3962</v>
      </c>
      <c r="AC342" s="109" t="s">
        <v>439</v>
      </c>
      <c r="AD342" s="211" t="s">
        <v>914</v>
      </c>
      <c r="AE342" s="211" t="s">
        <v>439</v>
      </c>
      <c r="AF342" s="212">
        <f>AE342-AD342</f>
        <v>-53</v>
      </c>
      <c r="AG342" s="213">
        <f t="shared" si="20"/>
        <v>545.08</v>
      </c>
      <c r="AH342" s="214">
        <f>AG342*AF342</f>
        <v>-28889.24</v>
      </c>
      <c r="AI342" s="215" t="s">
        <v>127</v>
      </c>
    </row>
    <row r="343" spans="1:35" ht="15">
      <c r="A343" s="108"/>
      <c r="B343" s="108"/>
      <c r="C343" s="109"/>
      <c r="D343" s="208"/>
      <c r="E343" s="109"/>
      <c r="F343" s="216"/>
      <c r="G343" s="112"/>
      <c r="H343" s="112"/>
      <c r="I343" s="107"/>
      <c r="J343" s="112"/>
      <c r="K343" s="210"/>
      <c r="L343" s="108"/>
      <c r="M343" s="108"/>
      <c r="N343" s="109"/>
      <c r="O343" s="111"/>
      <c r="P343" s="109"/>
      <c r="Q343" s="109"/>
      <c r="R343" s="108"/>
      <c r="S343" s="111"/>
      <c r="T343" s="108"/>
      <c r="U343" s="108"/>
      <c r="V343" s="108"/>
      <c r="W343" s="108"/>
      <c r="X343" s="113"/>
      <c r="Y343" s="113"/>
      <c r="Z343" s="113"/>
      <c r="AA343" s="114"/>
      <c r="AB343" s="108"/>
      <c r="AC343" s="109"/>
      <c r="AD343" s="217"/>
      <c r="AE343" s="217"/>
      <c r="AF343" s="218"/>
      <c r="AG343" s="219"/>
      <c r="AH343" s="219"/>
      <c r="AI343" s="220"/>
    </row>
    <row r="344" spans="1:35" ht="15">
      <c r="A344" s="108"/>
      <c r="B344" s="108"/>
      <c r="C344" s="109"/>
      <c r="D344" s="208"/>
      <c r="E344" s="109"/>
      <c r="F344" s="216"/>
      <c r="G344" s="112"/>
      <c r="H344" s="112"/>
      <c r="I344" s="107"/>
      <c r="J344" s="112"/>
      <c r="K344" s="210"/>
      <c r="L344" s="108"/>
      <c r="M344" s="108"/>
      <c r="N344" s="109"/>
      <c r="O344" s="111"/>
      <c r="P344" s="109"/>
      <c r="Q344" s="109"/>
      <c r="R344" s="108"/>
      <c r="S344" s="111"/>
      <c r="T344" s="108"/>
      <c r="U344" s="108"/>
      <c r="V344" s="108"/>
      <c r="W344" s="108"/>
      <c r="X344" s="113"/>
      <c r="Y344" s="113"/>
      <c r="Z344" s="113"/>
      <c r="AA344" s="114"/>
      <c r="AB344" s="108"/>
      <c r="AC344" s="109"/>
      <c r="AD344" s="217"/>
      <c r="AE344" s="217"/>
      <c r="AF344" s="221" t="s">
        <v>915</v>
      </c>
      <c r="AG344" s="222">
        <f>SUM(AG8:AG342)</f>
        <v>389249.5300000001</v>
      </c>
      <c r="AH344" s="222">
        <f>SUM(AH8:AH342)</f>
        <v>-17166996.34</v>
      </c>
      <c r="AI344" s="220"/>
    </row>
    <row r="345" spans="1:35" ht="15">
      <c r="A345" s="108"/>
      <c r="B345" s="108"/>
      <c r="C345" s="109"/>
      <c r="D345" s="208"/>
      <c r="E345" s="109"/>
      <c r="F345" s="216"/>
      <c r="G345" s="112"/>
      <c r="H345" s="112"/>
      <c r="I345" s="107"/>
      <c r="J345" s="112"/>
      <c r="K345" s="210"/>
      <c r="L345" s="108"/>
      <c r="M345" s="108"/>
      <c r="N345" s="109"/>
      <c r="O345" s="111"/>
      <c r="P345" s="109"/>
      <c r="Q345" s="109"/>
      <c r="R345" s="108"/>
      <c r="S345" s="111"/>
      <c r="T345" s="108"/>
      <c r="U345" s="108"/>
      <c r="V345" s="108"/>
      <c r="W345" s="108"/>
      <c r="X345" s="113"/>
      <c r="Y345" s="113"/>
      <c r="Z345" s="113"/>
      <c r="AA345" s="114"/>
      <c r="AB345" s="108"/>
      <c r="AC345" s="109"/>
      <c r="AD345" s="217"/>
      <c r="AE345" s="217"/>
      <c r="AF345" s="221" t="s">
        <v>916</v>
      </c>
      <c r="AG345" s="222"/>
      <c r="AH345" s="222">
        <f>IF(AG344&lt;&gt;0,AH344/AG344,0)</f>
        <v>-44.102805570503826</v>
      </c>
      <c r="AI345" s="220"/>
    </row>
    <row r="346" spans="3:34" ht="15">
      <c r="C346" s="107"/>
      <c r="D346" s="107"/>
      <c r="E346" s="107"/>
      <c r="F346" s="107"/>
      <c r="G346" s="107"/>
      <c r="H346" s="107"/>
      <c r="I346" s="107"/>
      <c r="J346" s="107"/>
      <c r="N346" s="107"/>
      <c r="O346" s="107"/>
      <c r="P346" s="107"/>
      <c r="Q346" s="107"/>
      <c r="S346" s="107"/>
      <c r="AC346" s="107"/>
      <c r="AD346" s="107"/>
      <c r="AE346" s="107"/>
      <c r="AG346" s="118"/>
      <c r="AH346" s="118"/>
    </row>
    <row r="347" spans="3:34" ht="15">
      <c r="C347" s="107"/>
      <c r="D347" s="107"/>
      <c r="E347" s="107"/>
      <c r="F347" s="107"/>
      <c r="G347" s="107"/>
      <c r="H347" s="107"/>
      <c r="I347" s="107"/>
      <c r="J347" s="107"/>
      <c r="N347" s="107"/>
      <c r="O347" s="107"/>
      <c r="P347" s="107"/>
      <c r="Q347" s="107"/>
      <c r="S347" s="107"/>
      <c r="AC347" s="107"/>
      <c r="AD347" s="107"/>
      <c r="AE347" s="107"/>
      <c r="AF347" s="107"/>
      <c r="AG347" s="107"/>
      <c r="AH347" s="118"/>
    </row>
    <row r="348" spans="3:34" ht="15">
      <c r="C348" s="107"/>
      <c r="D348" s="107"/>
      <c r="E348" s="107"/>
      <c r="F348" s="107"/>
      <c r="G348" s="107"/>
      <c r="H348" s="107"/>
      <c r="I348" s="107"/>
      <c r="J348" s="107"/>
      <c r="N348" s="107"/>
      <c r="O348" s="107"/>
      <c r="P348" s="107"/>
      <c r="Q348" s="107"/>
      <c r="S348" s="107"/>
      <c r="AC348" s="107"/>
      <c r="AD348" s="107"/>
      <c r="AE348" s="107"/>
      <c r="AF348" s="107"/>
      <c r="AG348" s="107"/>
      <c r="AH348" s="118"/>
    </row>
    <row r="349" spans="3:34" ht="15">
      <c r="C349" s="107"/>
      <c r="D349" s="107"/>
      <c r="E349" s="107"/>
      <c r="F349" s="107"/>
      <c r="G349" s="107"/>
      <c r="H349" s="107"/>
      <c r="I349" s="107"/>
      <c r="J349" s="107"/>
      <c r="N349" s="107"/>
      <c r="O349" s="107"/>
      <c r="P349" s="107"/>
      <c r="Q349" s="107"/>
      <c r="S349" s="107"/>
      <c r="AC349" s="107"/>
      <c r="AD349" s="107"/>
      <c r="AE349" s="107"/>
      <c r="AF349" s="107"/>
      <c r="AG349" s="107"/>
      <c r="AH349" s="118"/>
    </row>
    <row r="350" spans="3:34" ht="15">
      <c r="C350" s="107"/>
      <c r="D350" s="107"/>
      <c r="E350" s="107"/>
      <c r="F350" s="107"/>
      <c r="G350" s="107"/>
      <c r="H350" s="107"/>
      <c r="I350" s="107"/>
      <c r="J350" s="107"/>
      <c r="N350" s="107"/>
      <c r="O350" s="107"/>
      <c r="P350" s="107"/>
      <c r="Q350" s="107"/>
      <c r="S350" s="107"/>
      <c r="AC350" s="107"/>
      <c r="AD350" s="107"/>
      <c r="AE350" s="107"/>
      <c r="AF350" s="107"/>
      <c r="AG350" s="107"/>
      <c r="AH350" s="118"/>
    </row>
    <row r="351" spans="3:34" ht="15">
      <c r="C351" s="107"/>
      <c r="D351" s="107"/>
      <c r="E351" s="107"/>
      <c r="F351" s="107"/>
      <c r="G351" s="107"/>
      <c r="H351" s="107"/>
      <c r="I351" s="107"/>
      <c r="J351" s="107"/>
      <c r="N351" s="107"/>
      <c r="O351" s="107"/>
      <c r="P351" s="107"/>
      <c r="Q351" s="107"/>
      <c r="S351" s="107"/>
      <c r="AC351" s="107"/>
      <c r="AD351" s="107"/>
      <c r="AE351" s="107"/>
      <c r="AF351" s="107"/>
      <c r="AG351" s="107"/>
      <c r="AH351" s="118"/>
    </row>
    <row r="352" spans="3:34" ht="15">
      <c r="C352" s="107"/>
      <c r="D352" s="107"/>
      <c r="E352" s="107"/>
      <c r="F352" s="107"/>
      <c r="G352" s="107"/>
      <c r="H352" s="107"/>
      <c r="I352" s="107"/>
      <c r="J352" s="107"/>
      <c r="N352" s="107"/>
      <c r="O352" s="107"/>
      <c r="P352" s="107"/>
      <c r="Q352" s="107"/>
      <c r="S352" s="107"/>
      <c r="AC352" s="107"/>
      <c r="AD352" s="107"/>
      <c r="AE352" s="107"/>
      <c r="AF352" s="107"/>
      <c r="AG352" s="107"/>
      <c r="AH352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345 I7:I34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0"/>
  <sheetViews>
    <sheetView showGridLines="0" tabSelected="1" zoomScalePageLayoutView="0" workbookViewId="0" topLeftCell="A1">
      <selection activeCell="C419" sqref="C419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1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4" t="s">
        <v>917</v>
      </c>
      <c r="B3" s="245"/>
      <c r="C3" s="245"/>
      <c r="D3" s="245"/>
      <c r="E3" s="245"/>
      <c r="F3" s="245"/>
      <c r="G3" s="245"/>
      <c r="H3" s="245"/>
      <c r="I3" s="245"/>
      <c r="J3" s="245"/>
      <c r="K3" s="260"/>
      <c r="L3" s="260"/>
      <c r="M3" s="260"/>
      <c r="N3" s="260"/>
      <c r="O3" s="261"/>
    </row>
    <row r="4" spans="1:15" ht="22.5" customHeight="1">
      <c r="A4" s="244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2" customFormat="1" ht="22.5" customHeight="1">
      <c r="A5" s="258" t="s">
        <v>61</v>
      </c>
      <c r="B5" s="259"/>
      <c r="C5" s="259"/>
      <c r="D5" s="259"/>
      <c r="E5" s="259"/>
      <c r="F5" s="259"/>
      <c r="G5" s="259"/>
      <c r="H5" s="259"/>
      <c r="I5" s="259"/>
      <c r="J5" s="259"/>
      <c r="K5" s="278" t="s">
        <v>62</v>
      </c>
      <c r="L5" s="279"/>
      <c r="M5" s="279"/>
      <c r="N5" s="279"/>
      <c r="O5" s="28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3">
        <v>2843</v>
      </c>
      <c r="B8" s="75" t="s">
        <v>163</v>
      </c>
      <c r="C8" s="76"/>
      <c r="D8" s="77" t="s">
        <v>918</v>
      </c>
      <c r="E8" s="78"/>
      <c r="F8" s="77"/>
      <c r="G8" s="224" t="s">
        <v>119</v>
      </c>
      <c r="H8" s="75"/>
      <c r="I8" s="77"/>
      <c r="J8" s="79">
        <v>10000</v>
      </c>
      <c r="K8" s="225"/>
      <c r="L8" s="226" t="s">
        <v>163</v>
      </c>
      <c r="M8" s="227">
        <f aca="true" t="shared" si="0" ref="M8:M71">IF(K8&lt;&gt;"",L8-K8,0)</f>
        <v>0</v>
      </c>
      <c r="N8" s="228">
        <v>10000</v>
      </c>
      <c r="O8" s="229">
        <f aca="true" t="shared" si="1" ref="O8:O71">IF(K8&lt;&gt;"",N8*M8,0)</f>
        <v>0</v>
      </c>
      <c r="P8">
        <f aca="true" t="shared" si="2" ref="P8:P71">IF(K8&lt;&gt;"",N8,0)</f>
        <v>0</v>
      </c>
    </row>
    <row r="9" spans="1:16" ht="12.75">
      <c r="A9" s="223">
        <v>2846</v>
      </c>
      <c r="B9" s="75" t="s">
        <v>232</v>
      </c>
      <c r="C9" s="76"/>
      <c r="D9" s="77" t="s">
        <v>919</v>
      </c>
      <c r="E9" s="78"/>
      <c r="F9" s="77"/>
      <c r="G9" s="224" t="s">
        <v>119</v>
      </c>
      <c r="H9" s="75"/>
      <c r="I9" s="77"/>
      <c r="J9" s="79">
        <v>187</v>
      </c>
      <c r="K9" s="225"/>
      <c r="L9" s="226" t="s">
        <v>232</v>
      </c>
      <c r="M9" s="227">
        <f t="shared" si="0"/>
        <v>0</v>
      </c>
      <c r="N9" s="228">
        <v>187</v>
      </c>
      <c r="O9" s="229">
        <f t="shared" si="1"/>
        <v>0</v>
      </c>
      <c r="P9">
        <f t="shared" si="2"/>
        <v>0</v>
      </c>
    </row>
    <row r="10" spans="1:16" ht="12.75">
      <c r="A10" s="223">
        <v>2847</v>
      </c>
      <c r="B10" s="75" t="s">
        <v>232</v>
      </c>
      <c r="C10" s="76"/>
      <c r="D10" s="77" t="s">
        <v>919</v>
      </c>
      <c r="E10" s="78"/>
      <c r="F10" s="77"/>
      <c r="G10" s="224" t="s">
        <v>119</v>
      </c>
      <c r="H10" s="75"/>
      <c r="I10" s="77"/>
      <c r="J10" s="79">
        <v>145</v>
      </c>
      <c r="K10" s="225"/>
      <c r="L10" s="226" t="s">
        <v>232</v>
      </c>
      <c r="M10" s="227">
        <f t="shared" si="0"/>
        <v>0</v>
      </c>
      <c r="N10" s="228">
        <v>145</v>
      </c>
      <c r="O10" s="229">
        <f t="shared" si="1"/>
        <v>0</v>
      </c>
      <c r="P10">
        <f t="shared" si="2"/>
        <v>0</v>
      </c>
    </row>
    <row r="11" spans="1:16" ht="12.75">
      <c r="A11" s="223">
        <v>2848</v>
      </c>
      <c r="B11" s="75" t="s">
        <v>232</v>
      </c>
      <c r="C11" s="76"/>
      <c r="D11" s="77" t="s">
        <v>919</v>
      </c>
      <c r="E11" s="78"/>
      <c r="F11" s="77"/>
      <c r="G11" s="224" t="s">
        <v>119</v>
      </c>
      <c r="H11" s="75"/>
      <c r="I11" s="77"/>
      <c r="J11" s="79">
        <v>145</v>
      </c>
      <c r="K11" s="225"/>
      <c r="L11" s="226" t="s">
        <v>232</v>
      </c>
      <c r="M11" s="227">
        <f t="shared" si="0"/>
        <v>0</v>
      </c>
      <c r="N11" s="228">
        <v>145</v>
      </c>
      <c r="O11" s="229">
        <f t="shared" si="1"/>
        <v>0</v>
      </c>
      <c r="P11">
        <f t="shared" si="2"/>
        <v>0</v>
      </c>
    </row>
    <row r="12" spans="1:16" ht="12.75">
      <c r="A12" s="223">
        <v>2849</v>
      </c>
      <c r="B12" s="75" t="s">
        <v>232</v>
      </c>
      <c r="C12" s="76"/>
      <c r="D12" s="77" t="s">
        <v>919</v>
      </c>
      <c r="E12" s="78"/>
      <c r="F12" s="77"/>
      <c r="G12" s="224" t="s">
        <v>119</v>
      </c>
      <c r="H12" s="75"/>
      <c r="I12" s="77"/>
      <c r="J12" s="79">
        <v>145</v>
      </c>
      <c r="K12" s="225"/>
      <c r="L12" s="226" t="s">
        <v>232</v>
      </c>
      <c r="M12" s="227">
        <f t="shared" si="0"/>
        <v>0</v>
      </c>
      <c r="N12" s="228">
        <v>145</v>
      </c>
      <c r="O12" s="229">
        <f t="shared" si="1"/>
        <v>0</v>
      </c>
      <c r="P12">
        <f t="shared" si="2"/>
        <v>0</v>
      </c>
    </row>
    <row r="13" spans="1:16" ht="12.75">
      <c r="A13" s="223">
        <v>2850</v>
      </c>
      <c r="B13" s="75" t="s">
        <v>232</v>
      </c>
      <c r="C13" s="76"/>
      <c r="D13" s="77" t="s">
        <v>919</v>
      </c>
      <c r="E13" s="78"/>
      <c r="F13" s="77"/>
      <c r="G13" s="224" t="s">
        <v>119</v>
      </c>
      <c r="H13" s="75"/>
      <c r="I13" s="77"/>
      <c r="J13" s="79">
        <v>145</v>
      </c>
      <c r="K13" s="225"/>
      <c r="L13" s="226" t="s">
        <v>232</v>
      </c>
      <c r="M13" s="227">
        <f t="shared" si="0"/>
        <v>0</v>
      </c>
      <c r="N13" s="228">
        <v>145</v>
      </c>
      <c r="O13" s="229">
        <f t="shared" si="1"/>
        <v>0</v>
      </c>
      <c r="P13">
        <f t="shared" si="2"/>
        <v>0</v>
      </c>
    </row>
    <row r="14" spans="1:16" ht="12.75">
      <c r="A14" s="223">
        <v>2851</v>
      </c>
      <c r="B14" s="75" t="s">
        <v>232</v>
      </c>
      <c r="C14" s="76"/>
      <c r="D14" s="77" t="s">
        <v>919</v>
      </c>
      <c r="E14" s="78"/>
      <c r="F14" s="77"/>
      <c r="G14" s="224" t="s">
        <v>119</v>
      </c>
      <c r="H14" s="75"/>
      <c r="I14" s="77"/>
      <c r="J14" s="79">
        <v>187</v>
      </c>
      <c r="K14" s="225"/>
      <c r="L14" s="226" t="s">
        <v>232</v>
      </c>
      <c r="M14" s="227">
        <f t="shared" si="0"/>
        <v>0</v>
      </c>
      <c r="N14" s="228">
        <v>187</v>
      </c>
      <c r="O14" s="229">
        <f t="shared" si="1"/>
        <v>0</v>
      </c>
      <c r="P14">
        <f t="shared" si="2"/>
        <v>0</v>
      </c>
    </row>
    <row r="15" spans="1:16" ht="12.75">
      <c r="A15" s="223">
        <v>2852</v>
      </c>
      <c r="B15" s="75" t="s">
        <v>232</v>
      </c>
      <c r="C15" s="76"/>
      <c r="D15" s="77" t="s">
        <v>919</v>
      </c>
      <c r="E15" s="78"/>
      <c r="F15" s="77"/>
      <c r="G15" s="224" t="s">
        <v>119</v>
      </c>
      <c r="H15" s="75"/>
      <c r="I15" s="77"/>
      <c r="J15" s="79">
        <v>145</v>
      </c>
      <c r="K15" s="225"/>
      <c r="L15" s="226" t="s">
        <v>232</v>
      </c>
      <c r="M15" s="227">
        <f t="shared" si="0"/>
        <v>0</v>
      </c>
      <c r="N15" s="228">
        <v>145</v>
      </c>
      <c r="O15" s="229">
        <f t="shared" si="1"/>
        <v>0</v>
      </c>
      <c r="P15">
        <f t="shared" si="2"/>
        <v>0</v>
      </c>
    </row>
    <row r="16" spans="1:16" ht="12.75">
      <c r="A16" s="223">
        <v>2853</v>
      </c>
      <c r="B16" s="75" t="s">
        <v>232</v>
      </c>
      <c r="C16" s="76"/>
      <c r="D16" s="77" t="s">
        <v>919</v>
      </c>
      <c r="E16" s="78"/>
      <c r="F16" s="77"/>
      <c r="G16" s="224" t="s">
        <v>119</v>
      </c>
      <c r="H16" s="75"/>
      <c r="I16" s="77"/>
      <c r="J16" s="79">
        <v>145</v>
      </c>
      <c r="K16" s="225"/>
      <c r="L16" s="226" t="s">
        <v>232</v>
      </c>
      <c r="M16" s="227">
        <f t="shared" si="0"/>
        <v>0</v>
      </c>
      <c r="N16" s="228">
        <v>145</v>
      </c>
      <c r="O16" s="229">
        <f t="shared" si="1"/>
        <v>0</v>
      </c>
      <c r="P16">
        <f t="shared" si="2"/>
        <v>0</v>
      </c>
    </row>
    <row r="17" spans="1:16" ht="12.75">
      <c r="A17" s="223">
        <v>2854</v>
      </c>
      <c r="B17" s="75" t="s">
        <v>232</v>
      </c>
      <c r="C17" s="76"/>
      <c r="D17" s="77" t="s">
        <v>919</v>
      </c>
      <c r="E17" s="78"/>
      <c r="F17" s="77"/>
      <c r="G17" s="224" t="s">
        <v>119</v>
      </c>
      <c r="H17" s="75"/>
      <c r="I17" s="77"/>
      <c r="J17" s="79">
        <v>145</v>
      </c>
      <c r="K17" s="225"/>
      <c r="L17" s="226" t="s">
        <v>232</v>
      </c>
      <c r="M17" s="227">
        <f t="shared" si="0"/>
        <v>0</v>
      </c>
      <c r="N17" s="228">
        <v>145</v>
      </c>
      <c r="O17" s="229">
        <f t="shared" si="1"/>
        <v>0</v>
      </c>
      <c r="P17">
        <f t="shared" si="2"/>
        <v>0</v>
      </c>
    </row>
    <row r="18" spans="1:16" ht="12.75">
      <c r="A18" s="223">
        <v>2855</v>
      </c>
      <c r="B18" s="75" t="s">
        <v>232</v>
      </c>
      <c r="C18" s="76"/>
      <c r="D18" s="77" t="s">
        <v>919</v>
      </c>
      <c r="E18" s="78"/>
      <c r="F18" s="77"/>
      <c r="G18" s="224" t="s">
        <v>119</v>
      </c>
      <c r="H18" s="75"/>
      <c r="I18" s="77"/>
      <c r="J18" s="79">
        <v>145</v>
      </c>
      <c r="K18" s="225"/>
      <c r="L18" s="226" t="s">
        <v>232</v>
      </c>
      <c r="M18" s="227">
        <f t="shared" si="0"/>
        <v>0</v>
      </c>
      <c r="N18" s="228">
        <v>145</v>
      </c>
      <c r="O18" s="229">
        <f t="shared" si="1"/>
        <v>0</v>
      </c>
      <c r="P18">
        <f t="shared" si="2"/>
        <v>0</v>
      </c>
    </row>
    <row r="19" spans="1:16" ht="12.75">
      <c r="A19" s="223">
        <v>2856</v>
      </c>
      <c r="B19" s="75" t="s">
        <v>232</v>
      </c>
      <c r="C19" s="76"/>
      <c r="D19" s="77" t="s">
        <v>919</v>
      </c>
      <c r="E19" s="78"/>
      <c r="F19" s="77"/>
      <c r="G19" s="224" t="s">
        <v>119</v>
      </c>
      <c r="H19" s="75"/>
      <c r="I19" s="77"/>
      <c r="J19" s="79">
        <v>145</v>
      </c>
      <c r="K19" s="225"/>
      <c r="L19" s="226" t="s">
        <v>232</v>
      </c>
      <c r="M19" s="227">
        <f t="shared" si="0"/>
        <v>0</v>
      </c>
      <c r="N19" s="228">
        <v>145</v>
      </c>
      <c r="O19" s="229">
        <f t="shared" si="1"/>
        <v>0</v>
      </c>
      <c r="P19">
        <f t="shared" si="2"/>
        <v>0</v>
      </c>
    </row>
    <row r="20" spans="1:16" ht="12.75">
      <c r="A20" s="223">
        <v>2857</v>
      </c>
      <c r="B20" s="75" t="s">
        <v>232</v>
      </c>
      <c r="C20" s="76"/>
      <c r="D20" s="77" t="s">
        <v>919</v>
      </c>
      <c r="E20" s="78"/>
      <c r="F20" s="77"/>
      <c r="G20" s="224" t="s">
        <v>119</v>
      </c>
      <c r="H20" s="75"/>
      <c r="I20" s="77"/>
      <c r="J20" s="79">
        <v>187</v>
      </c>
      <c r="K20" s="225"/>
      <c r="L20" s="226" t="s">
        <v>232</v>
      </c>
      <c r="M20" s="227">
        <f t="shared" si="0"/>
        <v>0</v>
      </c>
      <c r="N20" s="228">
        <v>187</v>
      </c>
      <c r="O20" s="229">
        <f t="shared" si="1"/>
        <v>0</v>
      </c>
      <c r="P20">
        <f t="shared" si="2"/>
        <v>0</v>
      </c>
    </row>
    <row r="21" spans="1:16" ht="12.75">
      <c r="A21" s="223">
        <v>2858</v>
      </c>
      <c r="B21" s="75" t="s">
        <v>232</v>
      </c>
      <c r="C21" s="76"/>
      <c r="D21" s="77" t="s">
        <v>919</v>
      </c>
      <c r="E21" s="78"/>
      <c r="F21" s="77"/>
      <c r="G21" s="224" t="s">
        <v>119</v>
      </c>
      <c r="H21" s="75"/>
      <c r="I21" s="77"/>
      <c r="J21" s="79">
        <v>145</v>
      </c>
      <c r="K21" s="225"/>
      <c r="L21" s="226" t="s">
        <v>232</v>
      </c>
      <c r="M21" s="227">
        <f t="shared" si="0"/>
        <v>0</v>
      </c>
      <c r="N21" s="228">
        <v>145</v>
      </c>
      <c r="O21" s="229">
        <f t="shared" si="1"/>
        <v>0</v>
      </c>
      <c r="P21">
        <f t="shared" si="2"/>
        <v>0</v>
      </c>
    </row>
    <row r="22" spans="1:16" ht="12.75">
      <c r="A22" s="223">
        <v>2859</v>
      </c>
      <c r="B22" s="75" t="s">
        <v>232</v>
      </c>
      <c r="C22" s="76"/>
      <c r="D22" s="77" t="s">
        <v>919</v>
      </c>
      <c r="E22" s="78"/>
      <c r="F22" s="77"/>
      <c r="G22" s="224" t="s">
        <v>119</v>
      </c>
      <c r="H22" s="75"/>
      <c r="I22" s="77"/>
      <c r="J22" s="79">
        <v>145</v>
      </c>
      <c r="K22" s="225"/>
      <c r="L22" s="226" t="s">
        <v>232</v>
      </c>
      <c r="M22" s="227">
        <f t="shared" si="0"/>
        <v>0</v>
      </c>
      <c r="N22" s="228">
        <v>145</v>
      </c>
      <c r="O22" s="229">
        <f t="shared" si="1"/>
        <v>0</v>
      </c>
      <c r="P22">
        <f t="shared" si="2"/>
        <v>0</v>
      </c>
    </row>
    <row r="23" spans="1:16" ht="12.75">
      <c r="A23" s="223">
        <v>2860</v>
      </c>
      <c r="B23" s="75" t="s">
        <v>232</v>
      </c>
      <c r="C23" s="76"/>
      <c r="D23" s="77" t="s">
        <v>919</v>
      </c>
      <c r="E23" s="78"/>
      <c r="F23" s="77"/>
      <c r="G23" s="224" t="s">
        <v>119</v>
      </c>
      <c r="H23" s="75"/>
      <c r="I23" s="77"/>
      <c r="J23" s="79">
        <v>145</v>
      </c>
      <c r="K23" s="225"/>
      <c r="L23" s="226" t="s">
        <v>232</v>
      </c>
      <c r="M23" s="227">
        <f t="shared" si="0"/>
        <v>0</v>
      </c>
      <c r="N23" s="228">
        <v>145</v>
      </c>
      <c r="O23" s="229">
        <f t="shared" si="1"/>
        <v>0</v>
      </c>
      <c r="P23">
        <f t="shared" si="2"/>
        <v>0</v>
      </c>
    </row>
    <row r="24" spans="1:16" ht="12.75">
      <c r="A24" s="223">
        <v>2861</v>
      </c>
      <c r="B24" s="75" t="s">
        <v>232</v>
      </c>
      <c r="C24" s="76"/>
      <c r="D24" s="77" t="s">
        <v>919</v>
      </c>
      <c r="E24" s="78"/>
      <c r="F24" s="77"/>
      <c r="G24" s="224" t="s">
        <v>119</v>
      </c>
      <c r="H24" s="75"/>
      <c r="I24" s="77"/>
      <c r="J24" s="79">
        <v>145</v>
      </c>
      <c r="K24" s="225"/>
      <c r="L24" s="226" t="s">
        <v>232</v>
      </c>
      <c r="M24" s="227">
        <f t="shared" si="0"/>
        <v>0</v>
      </c>
      <c r="N24" s="228">
        <v>145</v>
      </c>
      <c r="O24" s="229">
        <f t="shared" si="1"/>
        <v>0</v>
      </c>
      <c r="P24">
        <f t="shared" si="2"/>
        <v>0</v>
      </c>
    </row>
    <row r="25" spans="1:16" ht="12.75">
      <c r="A25" s="223">
        <v>2862</v>
      </c>
      <c r="B25" s="75" t="s">
        <v>232</v>
      </c>
      <c r="C25" s="76"/>
      <c r="D25" s="77" t="s">
        <v>919</v>
      </c>
      <c r="E25" s="78"/>
      <c r="F25" s="77"/>
      <c r="G25" s="224" t="s">
        <v>119</v>
      </c>
      <c r="H25" s="75"/>
      <c r="I25" s="77"/>
      <c r="J25" s="79">
        <v>145</v>
      </c>
      <c r="K25" s="225"/>
      <c r="L25" s="226" t="s">
        <v>232</v>
      </c>
      <c r="M25" s="227">
        <f t="shared" si="0"/>
        <v>0</v>
      </c>
      <c r="N25" s="228">
        <v>145</v>
      </c>
      <c r="O25" s="229">
        <f t="shared" si="1"/>
        <v>0</v>
      </c>
      <c r="P25">
        <f t="shared" si="2"/>
        <v>0</v>
      </c>
    </row>
    <row r="26" spans="1:16" ht="12.75">
      <c r="A26" s="223">
        <v>2863</v>
      </c>
      <c r="B26" s="75" t="s">
        <v>232</v>
      </c>
      <c r="C26" s="76"/>
      <c r="D26" s="77" t="s">
        <v>919</v>
      </c>
      <c r="E26" s="78"/>
      <c r="F26" s="77"/>
      <c r="G26" s="224" t="s">
        <v>119</v>
      </c>
      <c r="H26" s="75"/>
      <c r="I26" s="77"/>
      <c r="J26" s="79">
        <v>145</v>
      </c>
      <c r="K26" s="225"/>
      <c r="L26" s="226" t="s">
        <v>232</v>
      </c>
      <c r="M26" s="227">
        <f t="shared" si="0"/>
        <v>0</v>
      </c>
      <c r="N26" s="228">
        <v>145</v>
      </c>
      <c r="O26" s="229">
        <f t="shared" si="1"/>
        <v>0</v>
      </c>
      <c r="P26">
        <f t="shared" si="2"/>
        <v>0</v>
      </c>
    </row>
    <row r="27" spans="1:16" ht="12.75">
      <c r="A27" s="223">
        <v>2864</v>
      </c>
      <c r="B27" s="75" t="s">
        <v>232</v>
      </c>
      <c r="C27" s="76"/>
      <c r="D27" s="77" t="s">
        <v>919</v>
      </c>
      <c r="E27" s="78"/>
      <c r="F27" s="77"/>
      <c r="G27" s="224" t="s">
        <v>119</v>
      </c>
      <c r="H27" s="75"/>
      <c r="I27" s="77"/>
      <c r="J27" s="79">
        <v>145</v>
      </c>
      <c r="K27" s="225"/>
      <c r="L27" s="226" t="s">
        <v>232</v>
      </c>
      <c r="M27" s="227">
        <f t="shared" si="0"/>
        <v>0</v>
      </c>
      <c r="N27" s="228">
        <v>145</v>
      </c>
      <c r="O27" s="229">
        <f t="shared" si="1"/>
        <v>0</v>
      </c>
      <c r="P27">
        <f t="shared" si="2"/>
        <v>0</v>
      </c>
    </row>
    <row r="28" spans="1:16" ht="12.75">
      <c r="A28" s="223">
        <v>2865</v>
      </c>
      <c r="B28" s="75" t="s">
        <v>232</v>
      </c>
      <c r="C28" s="76"/>
      <c r="D28" s="77" t="s">
        <v>919</v>
      </c>
      <c r="E28" s="78"/>
      <c r="F28" s="77"/>
      <c r="G28" s="224" t="s">
        <v>119</v>
      </c>
      <c r="H28" s="75"/>
      <c r="I28" s="77"/>
      <c r="J28" s="79">
        <v>145</v>
      </c>
      <c r="K28" s="225"/>
      <c r="L28" s="226" t="s">
        <v>232</v>
      </c>
      <c r="M28" s="227">
        <f t="shared" si="0"/>
        <v>0</v>
      </c>
      <c r="N28" s="228">
        <v>145</v>
      </c>
      <c r="O28" s="229">
        <f t="shared" si="1"/>
        <v>0</v>
      </c>
      <c r="P28">
        <f t="shared" si="2"/>
        <v>0</v>
      </c>
    </row>
    <row r="29" spans="1:16" ht="12.75">
      <c r="A29" s="223">
        <v>2866</v>
      </c>
      <c r="B29" s="75" t="s">
        <v>232</v>
      </c>
      <c r="C29" s="76"/>
      <c r="D29" s="77" t="s">
        <v>919</v>
      </c>
      <c r="E29" s="78"/>
      <c r="F29" s="77"/>
      <c r="G29" s="224" t="s">
        <v>119</v>
      </c>
      <c r="H29" s="75"/>
      <c r="I29" s="77"/>
      <c r="J29" s="79">
        <v>145</v>
      </c>
      <c r="K29" s="225"/>
      <c r="L29" s="226" t="s">
        <v>232</v>
      </c>
      <c r="M29" s="227">
        <f t="shared" si="0"/>
        <v>0</v>
      </c>
      <c r="N29" s="228">
        <v>145</v>
      </c>
      <c r="O29" s="229">
        <f t="shared" si="1"/>
        <v>0</v>
      </c>
      <c r="P29">
        <f t="shared" si="2"/>
        <v>0</v>
      </c>
    </row>
    <row r="30" spans="1:16" ht="12.75">
      <c r="A30" s="223">
        <v>2867</v>
      </c>
      <c r="B30" s="75" t="s">
        <v>232</v>
      </c>
      <c r="C30" s="76"/>
      <c r="D30" s="77" t="s">
        <v>919</v>
      </c>
      <c r="E30" s="78"/>
      <c r="F30" s="77"/>
      <c r="G30" s="224" t="s">
        <v>119</v>
      </c>
      <c r="H30" s="75"/>
      <c r="I30" s="77"/>
      <c r="J30" s="79">
        <v>145</v>
      </c>
      <c r="K30" s="225"/>
      <c r="L30" s="226" t="s">
        <v>232</v>
      </c>
      <c r="M30" s="227">
        <f t="shared" si="0"/>
        <v>0</v>
      </c>
      <c r="N30" s="228">
        <v>145</v>
      </c>
      <c r="O30" s="229">
        <f t="shared" si="1"/>
        <v>0</v>
      </c>
      <c r="P30">
        <f t="shared" si="2"/>
        <v>0</v>
      </c>
    </row>
    <row r="31" spans="1:16" ht="12.75">
      <c r="A31" s="223">
        <v>2868</v>
      </c>
      <c r="B31" s="75" t="s">
        <v>232</v>
      </c>
      <c r="C31" s="76"/>
      <c r="D31" s="77" t="s">
        <v>919</v>
      </c>
      <c r="E31" s="78"/>
      <c r="F31" s="77"/>
      <c r="G31" s="224" t="s">
        <v>119</v>
      </c>
      <c r="H31" s="75"/>
      <c r="I31" s="77"/>
      <c r="J31" s="79">
        <v>187</v>
      </c>
      <c r="K31" s="225"/>
      <c r="L31" s="226" t="s">
        <v>232</v>
      </c>
      <c r="M31" s="227">
        <f t="shared" si="0"/>
        <v>0</v>
      </c>
      <c r="N31" s="228">
        <v>187</v>
      </c>
      <c r="O31" s="229">
        <f t="shared" si="1"/>
        <v>0</v>
      </c>
      <c r="P31">
        <f t="shared" si="2"/>
        <v>0</v>
      </c>
    </row>
    <row r="32" spans="1:16" ht="12.75">
      <c r="A32" s="223">
        <v>2869</v>
      </c>
      <c r="B32" s="75" t="s">
        <v>232</v>
      </c>
      <c r="C32" s="76"/>
      <c r="D32" s="77" t="s">
        <v>919</v>
      </c>
      <c r="E32" s="78"/>
      <c r="F32" s="77"/>
      <c r="G32" s="224" t="s">
        <v>119</v>
      </c>
      <c r="H32" s="75"/>
      <c r="I32" s="77"/>
      <c r="J32" s="79">
        <v>145</v>
      </c>
      <c r="K32" s="225"/>
      <c r="L32" s="226" t="s">
        <v>232</v>
      </c>
      <c r="M32" s="227">
        <f t="shared" si="0"/>
        <v>0</v>
      </c>
      <c r="N32" s="228">
        <v>145</v>
      </c>
      <c r="O32" s="229">
        <f t="shared" si="1"/>
        <v>0</v>
      </c>
      <c r="P32">
        <f t="shared" si="2"/>
        <v>0</v>
      </c>
    </row>
    <row r="33" spans="1:16" ht="12.75">
      <c r="A33" s="223">
        <v>2870</v>
      </c>
      <c r="B33" s="75" t="s">
        <v>232</v>
      </c>
      <c r="C33" s="76"/>
      <c r="D33" s="77" t="s">
        <v>920</v>
      </c>
      <c r="E33" s="78"/>
      <c r="F33" s="77"/>
      <c r="G33" s="224" t="s">
        <v>119</v>
      </c>
      <c r="H33" s="75"/>
      <c r="I33" s="77"/>
      <c r="J33" s="79">
        <v>196.77</v>
      </c>
      <c r="K33" s="225"/>
      <c r="L33" s="226" t="s">
        <v>232</v>
      </c>
      <c r="M33" s="227">
        <f t="shared" si="0"/>
        <v>0</v>
      </c>
      <c r="N33" s="228">
        <v>196.77</v>
      </c>
      <c r="O33" s="229">
        <f t="shared" si="1"/>
        <v>0</v>
      </c>
      <c r="P33">
        <f t="shared" si="2"/>
        <v>0</v>
      </c>
    </row>
    <row r="34" spans="1:16" ht="12.75">
      <c r="A34" s="223">
        <v>2871</v>
      </c>
      <c r="B34" s="75" t="s">
        <v>232</v>
      </c>
      <c r="C34" s="76"/>
      <c r="D34" s="77" t="s">
        <v>921</v>
      </c>
      <c r="E34" s="78"/>
      <c r="F34" s="77"/>
      <c r="G34" s="224" t="s">
        <v>119</v>
      </c>
      <c r="H34" s="75"/>
      <c r="I34" s="77"/>
      <c r="J34" s="79">
        <v>154.94</v>
      </c>
      <c r="K34" s="225"/>
      <c r="L34" s="226" t="s">
        <v>232</v>
      </c>
      <c r="M34" s="227">
        <f t="shared" si="0"/>
        <v>0</v>
      </c>
      <c r="N34" s="228">
        <v>154.94</v>
      </c>
      <c r="O34" s="229">
        <f t="shared" si="1"/>
        <v>0</v>
      </c>
      <c r="P34">
        <f t="shared" si="2"/>
        <v>0</v>
      </c>
    </row>
    <row r="35" spans="1:16" ht="12.75">
      <c r="A35" s="223">
        <v>2872</v>
      </c>
      <c r="B35" s="75" t="s">
        <v>232</v>
      </c>
      <c r="C35" s="76"/>
      <c r="D35" s="77" t="s">
        <v>921</v>
      </c>
      <c r="E35" s="78"/>
      <c r="F35" s="77"/>
      <c r="G35" s="224" t="s">
        <v>119</v>
      </c>
      <c r="H35" s="75"/>
      <c r="I35" s="77"/>
      <c r="J35" s="79">
        <v>154.94</v>
      </c>
      <c r="K35" s="225"/>
      <c r="L35" s="226" t="s">
        <v>232</v>
      </c>
      <c r="M35" s="227">
        <f t="shared" si="0"/>
        <v>0</v>
      </c>
      <c r="N35" s="228">
        <v>154.94</v>
      </c>
      <c r="O35" s="229">
        <f t="shared" si="1"/>
        <v>0</v>
      </c>
      <c r="P35">
        <f t="shared" si="2"/>
        <v>0</v>
      </c>
    </row>
    <row r="36" spans="1:16" ht="12.75">
      <c r="A36" s="223">
        <v>2873</v>
      </c>
      <c r="B36" s="75" t="s">
        <v>232</v>
      </c>
      <c r="C36" s="76"/>
      <c r="D36" s="77" t="s">
        <v>921</v>
      </c>
      <c r="E36" s="78"/>
      <c r="F36" s="77"/>
      <c r="G36" s="224" t="s">
        <v>119</v>
      </c>
      <c r="H36" s="75"/>
      <c r="I36" s="77"/>
      <c r="J36" s="79">
        <v>154.94</v>
      </c>
      <c r="K36" s="225"/>
      <c r="L36" s="226" t="s">
        <v>232</v>
      </c>
      <c r="M36" s="227">
        <f t="shared" si="0"/>
        <v>0</v>
      </c>
      <c r="N36" s="228">
        <v>154.94</v>
      </c>
      <c r="O36" s="229">
        <f t="shared" si="1"/>
        <v>0</v>
      </c>
      <c r="P36">
        <f t="shared" si="2"/>
        <v>0</v>
      </c>
    </row>
    <row r="37" spans="1:16" ht="12.75">
      <c r="A37" s="223">
        <v>2874</v>
      </c>
      <c r="B37" s="75" t="s">
        <v>232</v>
      </c>
      <c r="C37" s="76"/>
      <c r="D37" s="77" t="s">
        <v>922</v>
      </c>
      <c r="E37" s="78"/>
      <c r="F37" s="77"/>
      <c r="G37" s="224" t="s">
        <v>119</v>
      </c>
      <c r="H37" s="75"/>
      <c r="I37" s="77"/>
      <c r="J37" s="79">
        <v>189</v>
      </c>
      <c r="K37" s="225"/>
      <c r="L37" s="226" t="s">
        <v>232</v>
      </c>
      <c r="M37" s="227">
        <f t="shared" si="0"/>
        <v>0</v>
      </c>
      <c r="N37" s="228">
        <v>189</v>
      </c>
      <c r="O37" s="229">
        <f t="shared" si="1"/>
        <v>0</v>
      </c>
      <c r="P37">
        <f t="shared" si="2"/>
        <v>0</v>
      </c>
    </row>
    <row r="38" spans="1:16" ht="12.75">
      <c r="A38" s="223">
        <v>2875</v>
      </c>
      <c r="B38" s="75" t="s">
        <v>232</v>
      </c>
      <c r="C38" s="76"/>
      <c r="D38" s="77" t="s">
        <v>922</v>
      </c>
      <c r="E38" s="78"/>
      <c r="F38" s="77"/>
      <c r="G38" s="224" t="s">
        <v>119</v>
      </c>
      <c r="H38" s="75"/>
      <c r="I38" s="77"/>
      <c r="J38" s="79">
        <v>483</v>
      </c>
      <c r="K38" s="225"/>
      <c r="L38" s="226" t="s">
        <v>232</v>
      </c>
      <c r="M38" s="227">
        <f t="shared" si="0"/>
        <v>0</v>
      </c>
      <c r="N38" s="228">
        <v>483</v>
      </c>
      <c r="O38" s="229">
        <f t="shared" si="1"/>
        <v>0</v>
      </c>
      <c r="P38">
        <f t="shared" si="2"/>
        <v>0</v>
      </c>
    </row>
    <row r="39" spans="1:16" ht="12.75">
      <c r="A39" s="223">
        <v>2876</v>
      </c>
      <c r="B39" s="75" t="s">
        <v>232</v>
      </c>
      <c r="C39" s="76"/>
      <c r="D39" s="77" t="s">
        <v>922</v>
      </c>
      <c r="E39" s="78"/>
      <c r="F39" s="77"/>
      <c r="G39" s="224" t="s">
        <v>119</v>
      </c>
      <c r="H39" s="75"/>
      <c r="I39" s="77"/>
      <c r="J39" s="79">
        <v>315</v>
      </c>
      <c r="K39" s="225"/>
      <c r="L39" s="226" t="s">
        <v>232</v>
      </c>
      <c r="M39" s="227">
        <f t="shared" si="0"/>
        <v>0</v>
      </c>
      <c r="N39" s="228">
        <v>315</v>
      </c>
      <c r="O39" s="229">
        <f t="shared" si="1"/>
        <v>0</v>
      </c>
      <c r="P39">
        <f t="shared" si="2"/>
        <v>0</v>
      </c>
    </row>
    <row r="40" spans="1:16" ht="12.75">
      <c r="A40" s="223">
        <v>2877</v>
      </c>
      <c r="B40" s="75" t="s">
        <v>232</v>
      </c>
      <c r="C40" s="76"/>
      <c r="D40" s="77" t="s">
        <v>923</v>
      </c>
      <c r="E40" s="78"/>
      <c r="F40" s="77"/>
      <c r="G40" s="224" t="s">
        <v>119</v>
      </c>
      <c r="H40" s="75"/>
      <c r="I40" s="77"/>
      <c r="J40" s="79">
        <v>618.75</v>
      </c>
      <c r="K40" s="225"/>
      <c r="L40" s="226" t="s">
        <v>232</v>
      </c>
      <c r="M40" s="227">
        <f t="shared" si="0"/>
        <v>0</v>
      </c>
      <c r="N40" s="228">
        <v>618.75</v>
      </c>
      <c r="O40" s="229">
        <f t="shared" si="1"/>
        <v>0</v>
      </c>
      <c r="P40">
        <f t="shared" si="2"/>
        <v>0</v>
      </c>
    </row>
    <row r="41" spans="1:16" ht="12.75">
      <c r="A41" s="223">
        <v>2878</v>
      </c>
      <c r="B41" s="75" t="s">
        <v>232</v>
      </c>
      <c r="C41" s="76"/>
      <c r="D41" s="77" t="s">
        <v>924</v>
      </c>
      <c r="E41" s="78"/>
      <c r="F41" s="77"/>
      <c r="G41" s="224" t="s">
        <v>119</v>
      </c>
      <c r="H41" s="75"/>
      <c r="I41" s="77"/>
      <c r="J41" s="79">
        <v>186.94</v>
      </c>
      <c r="K41" s="225"/>
      <c r="L41" s="226" t="s">
        <v>232</v>
      </c>
      <c r="M41" s="227">
        <f t="shared" si="0"/>
        <v>0</v>
      </c>
      <c r="N41" s="228">
        <v>186.94</v>
      </c>
      <c r="O41" s="229">
        <f t="shared" si="1"/>
        <v>0</v>
      </c>
      <c r="P41">
        <f t="shared" si="2"/>
        <v>0</v>
      </c>
    </row>
    <row r="42" spans="1:16" ht="12.75">
      <c r="A42" s="223">
        <v>2879</v>
      </c>
      <c r="B42" s="75" t="s">
        <v>232</v>
      </c>
      <c r="C42" s="76"/>
      <c r="D42" s="77" t="s">
        <v>922</v>
      </c>
      <c r="E42" s="78"/>
      <c r="F42" s="77"/>
      <c r="G42" s="224" t="s">
        <v>119</v>
      </c>
      <c r="H42" s="75"/>
      <c r="I42" s="77"/>
      <c r="J42" s="79">
        <v>378</v>
      </c>
      <c r="K42" s="225"/>
      <c r="L42" s="226" t="s">
        <v>232</v>
      </c>
      <c r="M42" s="227">
        <f t="shared" si="0"/>
        <v>0</v>
      </c>
      <c r="N42" s="228">
        <v>378</v>
      </c>
      <c r="O42" s="229">
        <f t="shared" si="1"/>
        <v>0</v>
      </c>
      <c r="P42">
        <f t="shared" si="2"/>
        <v>0</v>
      </c>
    </row>
    <row r="43" spans="1:16" ht="12.75">
      <c r="A43" s="223">
        <v>2880</v>
      </c>
      <c r="B43" s="75" t="s">
        <v>232</v>
      </c>
      <c r="C43" s="76"/>
      <c r="D43" s="77" t="s">
        <v>922</v>
      </c>
      <c r="E43" s="78"/>
      <c r="F43" s="77"/>
      <c r="G43" s="224" t="s">
        <v>119</v>
      </c>
      <c r="H43" s="75"/>
      <c r="I43" s="77"/>
      <c r="J43" s="79">
        <v>121.25</v>
      </c>
      <c r="K43" s="225"/>
      <c r="L43" s="226" t="s">
        <v>232</v>
      </c>
      <c r="M43" s="227">
        <f t="shared" si="0"/>
        <v>0</v>
      </c>
      <c r="N43" s="228">
        <v>121.25</v>
      </c>
      <c r="O43" s="229">
        <f t="shared" si="1"/>
        <v>0</v>
      </c>
      <c r="P43">
        <f t="shared" si="2"/>
        <v>0</v>
      </c>
    </row>
    <row r="44" spans="1:16" ht="12.75">
      <c r="A44" s="223">
        <v>2881</v>
      </c>
      <c r="B44" s="75" t="s">
        <v>232</v>
      </c>
      <c r="C44" s="76"/>
      <c r="D44" s="77" t="s">
        <v>922</v>
      </c>
      <c r="E44" s="78"/>
      <c r="F44" s="77"/>
      <c r="G44" s="224" t="s">
        <v>119</v>
      </c>
      <c r="H44" s="75"/>
      <c r="I44" s="77"/>
      <c r="J44" s="79">
        <v>336</v>
      </c>
      <c r="K44" s="225"/>
      <c r="L44" s="226" t="s">
        <v>232</v>
      </c>
      <c r="M44" s="227">
        <f t="shared" si="0"/>
        <v>0</v>
      </c>
      <c r="N44" s="228">
        <v>336</v>
      </c>
      <c r="O44" s="229">
        <f t="shared" si="1"/>
        <v>0</v>
      </c>
      <c r="P44">
        <f t="shared" si="2"/>
        <v>0</v>
      </c>
    </row>
    <row r="45" spans="1:16" ht="12.75">
      <c r="A45" s="223">
        <v>2882</v>
      </c>
      <c r="B45" s="75" t="s">
        <v>232</v>
      </c>
      <c r="C45" s="76"/>
      <c r="D45" s="77" t="s">
        <v>922</v>
      </c>
      <c r="E45" s="78"/>
      <c r="F45" s="77"/>
      <c r="G45" s="224" t="s">
        <v>119</v>
      </c>
      <c r="H45" s="75"/>
      <c r="I45" s="77"/>
      <c r="J45" s="79">
        <v>252</v>
      </c>
      <c r="K45" s="225"/>
      <c r="L45" s="226" t="s">
        <v>232</v>
      </c>
      <c r="M45" s="227">
        <f t="shared" si="0"/>
        <v>0</v>
      </c>
      <c r="N45" s="228">
        <v>252</v>
      </c>
      <c r="O45" s="229">
        <f t="shared" si="1"/>
        <v>0</v>
      </c>
      <c r="P45">
        <f t="shared" si="2"/>
        <v>0</v>
      </c>
    </row>
    <row r="46" spans="1:16" ht="12.75">
      <c r="A46" s="223">
        <v>2883</v>
      </c>
      <c r="B46" s="75" t="s">
        <v>232</v>
      </c>
      <c r="C46" s="76"/>
      <c r="D46" s="77" t="s">
        <v>924</v>
      </c>
      <c r="E46" s="78"/>
      <c r="F46" s="77"/>
      <c r="G46" s="224" t="s">
        <v>119</v>
      </c>
      <c r="H46" s="75"/>
      <c r="I46" s="77"/>
      <c r="J46" s="79">
        <v>235.19</v>
      </c>
      <c r="K46" s="225"/>
      <c r="L46" s="226" t="s">
        <v>232</v>
      </c>
      <c r="M46" s="227">
        <f t="shared" si="0"/>
        <v>0</v>
      </c>
      <c r="N46" s="228">
        <v>235.19</v>
      </c>
      <c r="O46" s="229">
        <f t="shared" si="1"/>
        <v>0</v>
      </c>
      <c r="P46">
        <f t="shared" si="2"/>
        <v>0</v>
      </c>
    </row>
    <row r="47" spans="1:16" ht="12.75">
      <c r="A47" s="223">
        <v>2884</v>
      </c>
      <c r="B47" s="75" t="s">
        <v>232</v>
      </c>
      <c r="C47" s="76"/>
      <c r="D47" s="77" t="s">
        <v>922</v>
      </c>
      <c r="E47" s="78"/>
      <c r="F47" s="77"/>
      <c r="G47" s="224" t="s">
        <v>119</v>
      </c>
      <c r="H47" s="75"/>
      <c r="I47" s="77"/>
      <c r="J47" s="79">
        <v>160</v>
      </c>
      <c r="K47" s="225"/>
      <c r="L47" s="226" t="s">
        <v>232</v>
      </c>
      <c r="M47" s="227">
        <f t="shared" si="0"/>
        <v>0</v>
      </c>
      <c r="N47" s="228">
        <v>160</v>
      </c>
      <c r="O47" s="229">
        <f t="shared" si="1"/>
        <v>0</v>
      </c>
      <c r="P47">
        <f t="shared" si="2"/>
        <v>0</v>
      </c>
    </row>
    <row r="48" spans="1:16" ht="12.75">
      <c r="A48" s="223">
        <v>2885</v>
      </c>
      <c r="B48" s="75" t="s">
        <v>232</v>
      </c>
      <c r="C48" s="76"/>
      <c r="D48" s="77" t="s">
        <v>922</v>
      </c>
      <c r="E48" s="78"/>
      <c r="F48" s="77"/>
      <c r="G48" s="224" t="s">
        <v>119</v>
      </c>
      <c r="H48" s="75"/>
      <c r="I48" s="77"/>
      <c r="J48" s="79">
        <v>270</v>
      </c>
      <c r="K48" s="225"/>
      <c r="L48" s="226" t="s">
        <v>232</v>
      </c>
      <c r="M48" s="227">
        <f t="shared" si="0"/>
        <v>0</v>
      </c>
      <c r="N48" s="228">
        <v>270</v>
      </c>
      <c r="O48" s="229">
        <f t="shared" si="1"/>
        <v>0</v>
      </c>
      <c r="P48">
        <f t="shared" si="2"/>
        <v>0</v>
      </c>
    </row>
    <row r="49" spans="1:16" ht="12.75">
      <c r="A49" s="223">
        <v>2886</v>
      </c>
      <c r="B49" s="75" t="s">
        <v>232</v>
      </c>
      <c r="C49" s="76"/>
      <c r="D49" s="77" t="s">
        <v>924</v>
      </c>
      <c r="E49" s="78"/>
      <c r="F49" s="77"/>
      <c r="G49" s="224" t="s">
        <v>119</v>
      </c>
      <c r="H49" s="75"/>
      <c r="I49" s="77"/>
      <c r="J49" s="79">
        <v>276.36</v>
      </c>
      <c r="K49" s="225"/>
      <c r="L49" s="226" t="s">
        <v>232</v>
      </c>
      <c r="M49" s="227">
        <f t="shared" si="0"/>
        <v>0</v>
      </c>
      <c r="N49" s="228">
        <v>276.36</v>
      </c>
      <c r="O49" s="229">
        <f t="shared" si="1"/>
        <v>0</v>
      </c>
      <c r="P49">
        <f t="shared" si="2"/>
        <v>0</v>
      </c>
    </row>
    <row r="50" spans="1:16" ht="12.75">
      <c r="A50" s="223">
        <v>2887</v>
      </c>
      <c r="B50" s="75" t="s">
        <v>232</v>
      </c>
      <c r="C50" s="76"/>
      <c r="D50" s="77" t="s">
        <v>922</v>
      </c>
      <c r="E50" s="78"/>
      <c r="F50" s="77"/>
      <c r="G50" s="224" t="s">
        <v>119</v>
      </c>
      <c r="H50" s="75"/>
      <c r="I50" s="77"/>
      <c r="J50" s="79">
        <v>157.5</v>
      </c>
      <c r="K50" s="225"/>
      <c r="L50" s="226" t="s">
        <v>232</v>
      </c>
      <c r="M50" s="227">
        <f t="shared" si="0"/>
        <v>0</v>
      </c>
      <c r="N50" s="228">
        <v>157.5</v>
      </c>
      <c r="O50" s="229">
        <f t="shared" si="1"/>
        <v>0</v>
      </c>
      <c r="P50">
        <f t="shared" si="2"/>
        <v>0</v>
      </c>
    </row>
    <row r="51" spans="1:16" ht="12.75">
      <c r="A51" s="223">
        <v>2888</v>
      </c>
      <c r="B51" s="75" t="s">
        <v>232</v>
      </c>
      <c r="C51" s="76"/>
      <c r="D51" s="77" t="s">
        <v>922</v>
      </c>
      <c r="E51" s="78"/>
      <c r="F51" s="77"/>
      <c r="G51" s="224" t="s">
        <v>119</v>
      </c>
      <c r="H51" s="75"/>
      <c r="I51" s="77"/>
      <c r="J51" s="79">
        <v>227.5</v>
      </c>
      <c r="K51" s="225"/>
      <c r="L51" s="226" t="s">
        <v>232</v>
      </c>
      <c r="M51" s="227">
        <f t="shared" si="0"/>
        <v>0</v>
      </c>
      <c r="N51" s="228">
        <v>227.5</v>
      </c>
      <c r="O51" s="229">
        <f t="shared" si="1"/>
        <v>0</v>
      </c>
      <c r="P51">
        <f t="shared" si="2"/>
        <v>0</v>
      </c>
    </row>
    <row r="52" spans="1:16" ht="12.75">
      <c r="A52" s="223">
        <v>2889</v>
      </c>
      <c r="B52" s="75" t="s">
        <v>232</v>
      </c>
      <c r="C52" s="76"/>
      <c r="D52" s="77" t="s">
        <v>925</v>
      </c>
      <c r="E52" s="78"/>
      <c r="F52" s="77"/>
      <c r="G52" s="224" t="s">
        <v>119</v>
      </c>
      <c r="H52" s="75"/>
      <c r="I52" s="77"/>
      <c r="J52" s="79">
        <v>1225.91</v>
      </c>
      <c r="K52" s="225"/>
      <c r="L52" s="226" t="s">
        <v>232</v>
      </c>
      <c r="M52" s="227">
        <f t="shared" si="0"/>
        <v>0</v>
      </c>
      <c r="N52" s="228">
        <v>1225.91</v>
      </c>
      <c r="O52" s="229">
        <f t="shared" si="1"/>
        <v>0</v>
      </c>
      <c r="P52">
        <f t="shared" si="2"/>
        <v>0</v>
      </c>
    </row>
    <row r="53" spans="1:16" ht="12.75">
      <c r="A53" s="223">
        <v>2893</v>
      </c>
      <c r="B53" s="75" t="s">
        <v>254</v>
      </c>
      <c r="C53" s="76"/>
      <c r="D53" s="77" t="s">
        <v>926</v>
      </c>
      <c r="E53" s="78"/>
      <c r="F53" s="77"/>
      <c r="G53" s="224" t="s">
        <v>119</v>
      </c>
      <c r="H53" s="75"/>
      <c r="I53" s="77"/>
      <c r="J53" s="79">
        <v>153</v>
      </c>
      <c r="K53" s="225"/>
      <c r="L53" s="226" t="s">
        <v>254</v>
      </c>
      <c r="M53" s="227">
        <f t="shared" si="0"/>
        <v>0</v>
      </c>
      <c r="N53" s="228">
        <v>153</v>
      </c>
      <c r="O53" s="229">
        <f t="shared" si="1"/>
        <v>0</v>
      </c>
      <c r="P53">
        <f t="shared" si="2"/>
        <v>0</v>
      </c>
    </row>
    <row r="54" spans="1:16" ht="12.75">
      <c r="A54" s="223">
        <v>2894</v>
      </c>
      <c r="B54" s="75" t="s">
        <v>254</v>
      </c>
      <c r="C54" s="76"/>
      <c r="D54" s="77" t="s">
        <v>926</v>
      </c>
      <c r="E54" s="78"/>
      <c r="F54" s="77"/>
      <c r="G54" s="224" t="s">
        <v>119</v>
      </c>
      <c r="H54" s="75"/>
      <c r="I54" s="77"/>
      <c r="J54" s="79">
        <v>927</v>
      </c>
      <c r="K54" s="225"/>
      <c r="L54" s="226" t="s">
        <v>254</v>
      </c>
      <c r="M54" s="227">
        <f t="shared" si="0"/>
        <v>0</v>
      </c>
      <c r="N54" s="228">
        <v>927</v>
      </c>
      <c r="O54" s="229">
        <f t="shared" si="1"/>
        <v>0</v>
      </c>
      <c r="P54">
        <f t="shared" si="2"/>
        <v>0</v>
      </c>
    </row>
    <row r="55" spans="1:16" ht="12.75">
      <c r="A55" s="223">
        <v>2895</v>
      </c>
      <c r="B55" s="75" t="s">
        <v>254</v>
      </c>
      <c r="C55" s="76"/>
      <c r="D55" s="77" t="s">
        <v>927</v>
      </c>
      <c r="E55" s="78"/>
      <c r="F55" s="77"/>
      <c r="G55" s="224" t="s">
        <v>119</v>
      </c>
      <c r="H55" s="75"/>
      <c r="I55" s="77"/>
      <c r="J55" s="79">
        <v>480.82</v>
      </c>
      <c r="K55" s="225"/>
      <c r="L55" s="226" t="s">
        <v>254</v>
      </c>
      <c r="M55" s="227">
        <f t="shared" si="0"/>
        <v>0</v>
      </c>
      <c r="N55" s="228">
        <v>480.82</v>
      </c>
      <c r="O55" s="229">
        <f t="shared" si="1"/>
        <v>0</v>
      </c>
      <c r="P55">
        <f t="shared" si="2"/>
        <v>0</v>
      </c>
    </row>
    <row r="56" spans="1:16" ht="12.75">
      <c r="A56" s="223">
        <v>2896</v>
      </c>
      <c r="B56" s="75" t="s">
        <v>254</v>
      </c>
      <c r="C56" s="76"/>
      <c r="D56" s="77" t="s">
        <v>928</v>
      </c>
      <c r="E56" s="78"/>
      <c r="F56" s="77"/>
      <c r="G56" s="224" t="s">
        <v>119</v>
      </c>
      <c r="H56" s="75"/>
      <c r="I56" s="77"/>
      <c r="J56" s="79">
        <v>1120.4</v>
      </c>
      <c r="K56" s="225"/>
      <c r="L56" s="226" t="s">
        <v>254</v>
      </c>
      <c r="M56" s="227">
        <f t="shared" si="0"/>
        <v>0</v>
      </c>
      <c r="N56" s="228">
        <v>1120.4</v>
      </c>
      <c r="O56" s="229">
        <f t="shared" si="1"/>
        <v>0</v>
      </c>
      <c r="P56">
        <f t="shared" si="2"/>
        <v>0</v>
      </c>
    </row>
    <row r="57" spans="1:16" ht="12.75">
      <c r="A57" s="223">
        <v>2897</v>
      </c>
      <c r="B57" s="75" t="s">
        <v>254</v>
      </c>
      <c r="C57" s="76"/>
      <c r="D57" s="77" t="s">
        <v>922</v>
      </c>
      <c r="E57" s="78"/>
      <c r="F57" s="77"/>
      <c r="G57" s="224" t="s">
        <v>119</v>
      </c>
      <c r="H57" s="75"/>
      <c r="I57" s="77"/>
      <c r="J57" s="79">
        <v>125</v>
      </c>
      <c r="K57" s="225"/>
      <c r="L57" s="226" t="s">
        <v>254</v>
      </c>
      <c r="M57" s="227">
        <f t="shared" si="0"/>
        <v>0</v>
      </c>
      <c r="N57" s="228">
        <v>125</v>
      </c>
      <c r="O57" s="229">
        <f t="shared" si="1"/>
        <v>0</v>
      </c>
      <c r="P57">
        <f t="shared" si="2"/>
        <v>0</v>
      </c>
    </row>
    <row r="58" spans="1:16" ht="12.75">
      <c r="A58" s="223">
        <v>2898</v>
      </c>
      <c r="B58" s="75" t="s">
        <v>254</v>
      </c>
      <c r="C58" s="76"/>
      <c r="D58" s="77" t="s">
        <v>922</v>
      </c>
      <c r="E58" s="78"/>
      <c r="F58" s="77"/>
      <c r="G58" s="224" t="s">
        <v>119</v>
      </c>
      <c r="H58" s="75"/>
      <c r="I58" s="77"/>
      <c r="J58" s="79">
        <v>156.25</v>
      </c>
      <c r="K58" s="225"/>
      <c r="L58" s="226" t="s">
        <v>254</v>
      </c>
      <c r="M58" s="227">
        <f t="shared" si="0"/>
        <v>0</v>
      </c>
      <c r="N58" s="228">
        <v>156.25</v>
      </c>
      <c r="O58" s="229">
        <f t="shared" si="1"/>
        <v>0</v>
      </c>
      <c r="P58">
        <f t="shared" si="2"/>
        <v>0</v>
      </c>
    </row>
    <row r="59" spans="1:16" ht="12.75">
      <c r="A59" s="223">
        <v>2899</v>
      </c>
      <c r="B59" s="75" t="s">
        <v>254</v>
      </c>
      <c r="C59" s="76"/>
      <c r="D59" s="77" t="s">
        <v>922</v>
      </c>
      <c r="E59" s="78"/>
      <c r="F59" s="77"/>
      <c r="G59" s="224" t="s">
        <v>119</v>
      </c>
      <c r="H59" s="75"/>
      <c r="I59" s="77"/>
      <c r="J59" s="79">
        <v>187.16</v>
      </c>
      <c r="K59" s="225"/>
      <c r="L59" s="226" t="s">
        <v>254</v>
      </c>
      <c r="M59" s="227">
        <f t="shared" si="0"/>
        <v>0</v>
      </c>
      <c r="N59" s="228">
        <v>187.16</v>
      </c>
      <c r="O59" s="229">
        <f t="shared" si="1"/>
        <v>0</v>
      </c>
      <c r="P59">
        <f t="shared" si="2"/>
        <v>0</v>
      </c>
    </row>
    <row r="60" spans="1:16" ht="12.75">
      <c r="A60" s="223">
        <v>2900</v>
      </c>
      <c r="B60" s="75" t="s">
        <v>254</v>
      </c>
      <c r="C60" s="76"/>
      <c r="D60" s="77" t="s">
        <v>922</v>
      </c>
      <c r="E60" s="78"/>
      <c r="F60" s="77"/>
      <c r="G60" s="224" t="s">
        <v>119</v>
      </c>
      <c r="H60" s="75"/>
      <c r="I60" s="77"/>
      <c r="J60" s="79">
        <v>157.05</v>
      </c>
      <c r="K60" s="225"/>
      <c r="L60" s="226" t="s">
        <v>254</v>
      </c>
      <c r="M60" s="227">
        <f t="shared" si="0"/>
        <v>0</v>
      </c>
      <c r="N60" s="228">
        <v>157.05</v>
      </c>
      <c r="O60" s="229">
        <f t="shared" si="1"/>
        <v>0</v>
      </c>
      <c r="P60">
        <f t="shared" si="2"/>
        <v>0</v>
      </c>
    </row>
    <row r="61" spans="1:16" ht="12.75">
      <c r="A61" s="223">
        <v>2901</v>
      </c>
      <c r="B61" s="75" t="s">
        <v>254</v>
      </c>
      <c r="C61" s="76"/>
      <c r="D61" s="77" t="s">
        <v>922</v>
      </c>
      <c r="E61" s="78"/>
      <c r="F61" s="77"/>
      <c r="G61" s="224" t="s">
        <v>119</v>
      </c>
      <c r="H61" s="75"/>
      <c r="I61" s="77"/>
      <c r="J61" s="79">
        <v>102.78</v>
      </c>
      <c r="K61" s="225"/>
      <c r="L61" s="226" t="s">
        <v>254</v>
      </c>
      <c r="M61" s="227">
        <f t="shared" si="0"/>
        <v>0</v>
      </c>
      <c r="N61" s="228">
        <v>102.78</v>
      </c>
      <c r="O61" s="229">
        <f t="shared" si="1"/>
        <v>0</v>
      </c>
      <c r="P61">
        <f t="shared" si="2"/>
        <v>0</v>
      </c>
    </row>
    <row r="62" spans="1:16" ht="12.75">
      <c r="A62" s="223">
        <v>2902</v>
      </c>
      <c r="B62" s="75" t="s">
        <v>254</v>
      </c>
      <c r="C62" s="76"/>
      <c r="D62" s="77" t="s">
        <v>929</v>
      </c>
      <c r="E62" s="78"/>
      <c r="F62" s="77"/>
      <c r="G62" s="224" t="s">
        <v>119</v>
      </c>
      <c r="H62" s="75"/>
      <c r="I62" s="77"/>
      <c r="J62" s="79">
        <v>59.28</v>
      </c>
      <c r="K62" s="225"/>
      <c r="L62" s="226" t="s">
        <v>254</v>
      </c>
      <c r="M62" s="227">
        <f t="shared" si="0"/>
        <v>0</v>
      </c>
      <c r="N62" s="228">
        <v>59.28</v>
      </c>
      <c r="O62" s="229">
        <f t="shared" si="1"/>
        <v>0</v>
      </c>
      <c r="P62">
        <f t="shared" si="2"/>
        <v>0</v>
      </c>
    </row>
    <row r="63" spans="1:16" ht="12.75">
      <c r="A63" s="223">
        <v>2903</v>
      </c>
      <c r="B63" s="75" t="s">
        <v>254</v>
      </c>
      <c r="C63" s="76"/>
      <c r="D63" s="77" t="s">
        <v>930</v>
      </c>
      <c r="E63" s="78"/>
      <c r="F63" s="77"/>
      <c r="G63" s="224" t="s">
        <v>119</v>
      </c>
      <c r="H63" s="75"/>
      <c r="I63" s="77"/>
      <c r="J63" s="79">
        <v>1098.32</v>
      </c>
      <c r="K63" s="225"/>
      <c r="L63" s="226" t="s">
        <v>254</v>
      </c>
      <c r="M63" s="227">
        <f t="shared" si="0"/>
        <v>0</v>
      </c>
      <c r="N63" s="228">
        <v>1098.32</v>
      </c>
      <c r="O63" s="229">
        <f t="shared" si="1"/>
        <v>0</v>
      </c>
      <c r="P63">
        <f t="shared" si="2"/>
        <v>0</v>
      </c>
    </row>
    <row r="64" spans="1:16" ht="12.75">
      <c r="A64" s="223">
        <v>2904</v>
      </c>
      <c r="B64" s="75" t="s">
        <v>254</v>
      </c>
      <c r="C64" s="76"/>
      <c r="D64" s="77" t="s">
        <v>931</v>
      </c>
      <c r="E64" s="78"/>
      <c r="F64" s="77"/>
      <c r="G64" s="224" t="s">
        <v>119</v>
      </c>
      <c r="H64" s="75"/>
      <c r="I64" s="77"/>
      <c r="J64" s="79">
        <v>221.85</v>
      </c>
      <c r="K64" s="225"/>
      <c r="L64" s="226" t="s">
        <v>254</v>
      </c>
      <c r="M64" s="227">
        <f t="shared" si="0"/>
        <v>0</v>
      </c>
      <c r="N64" s="228">
        <v>221.85</v>
      </c>
      <c r="O64" s="229">
        <f t="shared" si="1"/>
        <v>0</v>
      </c>
      <c r="P64">
        <f t="shared" si="2"/>
        <v>0</v>
      </c>
    </row>
    <row r="65" spans="1:16" ht="12.75">
      <c r="A65" s="223">
        <v>2905</v>
      </c>
      <c r="B65" s="75" t="s">
        <v>254</v>
      </c>
      <c r="C65" s="76"/>
      <c r="D65" s="77" t="s">
        <v>930</v>
      </c>
      <c r="E65" s="78"/>
      <c r="F65" s="77"/>
      <c r="G65" s="224" t="s">
        <v>119</v>
      </c>
      <c r="H65" s="75"/>
      <c r="I65" s="77"/>
      <c r="J65" s="79">
        <v>324.91</v>
      </c>
      <c r="K65" s="225"/>
      <c r="L65" s="226" t="s">
        <v>254</v>
      </c>
      <c r="M65" s="227">
        <f t="shared" si="0"/>
        <v>0</v>
      </c>
      <c r="N65" s="228">
        <v>324.91</v>
      </c>
      <c r="O65" s="229">
        <f t="shared" si="1"/>
        <v>0</v>
      </c>
      <c r="P65">
        <f t="shared" si="2"/>
        <v>0</v>
      </c>
    </row>
    <row r="66" spans="1:16" ht="12.75">
      <c r="A66" s="223">
        <v>2906</v>
      </c>
      <c r="B66" s="75" t="s">
        <v>254</v>
      </c>
      <c r="C66" s="76"/>
      <c r="D66" s="77" t="s">
        <v>922</v>
      </c>
      <c r="E66" s="78"/>
      <c r="F66" s="77"/>
      <c r="G66" s="224" t="s">
        <v>119</v>
      </c>
      <c r="H66" s="75"/>
      <c r="I66" s="77"/>
      <c r="J66" s="79">
        <v>411.13</v>
      </c>
      <c r="K66" s="225"/>
      <c r="L66" s="226" t="s">
        <v>254</v>
      </c>
      <c r="M66" s="227">
        <f t="shared" si="0"/>
        <v>0</v>
      </c>
      <c r="N66" s="228">
        <v>411.13</v>
      </c>
      <c r="O66" s="229">
        <f t="shared" si="1"/>
        <v>0</v>
      </c>
      <c r="P66">
        <f t="shared" si="2"/>
        <v>0</v>
      </c>
    </row>
    <row r="67" spans="1:16" ht="12.75">
      <c r="A67" s="223">
        <v>2907</v>
      </c>
      <c r="B67" s="75" t="s">
        <v>254</v>
      </c>
      <c r="C67" s="76"/>
      <c r="D67" s="77" t="s">
        <v>929</v>
      </c>
      <c r="E67" s="78"/>
      <c r="F67" s="77"/>
      <c r="G67" s="224" t="s">
        <v>119</v>
      </c>
      <c r="H67" s="75"/>
      <c r="I67" s="77"/>
      <c r="J67" s="79">
        <v>240.16</v>
      </c>
      <c r="K67" s="225"/>
      <c r="L67" s="226" t="s">
        <v>254</v>
      </c>
      <c r="M67" s="227">
        <f t="shared" si="0"/>
        <v>0</v>
      </c>
      <c r="N67" s="228">
        <v>240.16</v>
      </c>
      <c r="O67" s="229">
        <f t="shared" si="1"/>
        <v>0</v>
      </c>
      <c r="P67">
        <f t="shared" si="2"/>
        <v>0</v>
      </c>
    </row>
    <row r="68" spans="1:16" ht="12.75">
      <c r="A68" s="223">
        <v>2908</v>
      </c>
      <c r="B68" s="75" t="s">
        <v>254</v>
      </c>
      <c r="C68" s="76"/>
      <c r="D68" s="77" t="s">
        <v>932</v>
      </c>
      <c r="E68" s="78"/>
      <c r="F68" s="77"/>
      <c r="G68" s="224" t="s">
        <v>119</v>
      </c>
      <c r="H68" s="75"/>
      <c r="I68" s="77"/>
      <c r="J68" s="79">
        <v>1474.57</v>
      </c>
      <c r="K68" s="225"/>
      <c r="L68" s="226" t="s">
        <v>254</v>
      </c>
      <c r="M68" s="227">
        <f t="shared" si="0"/>
        <v>0</v>
      </c>
      <c r="N68" s="228">
        <v>1474.57</v>
      </c>
      <c r="O68" s="229">
        <f t="shared" si="1"/>
        <v>0</v>
      </c>
      <c r="P68">
        <f t="shared" si="2"/>
        <v>0</v>
      </c>
    </row>
    <row r="69" spans="1:16" ht="12.75">
      <c r="A69" s="223">
        <v>2909</v>
      </c>
      <c r="B69" s="75" t="s">
        <v>254</v>
      </c>
      <c r="C69" s="76"/>
      <c r="D69" s="77" t="s">
        <v>933</v>
      </c>
      <c r="E69" s="78"/>
      <c r="F69" s="77"/>
      <c r="G69" s="224" t="s">
        <v>119</v>
      </c>
      <c r="H69" s="75"/>
      <c r="I69" s="77"/>
      <c r="J69" s="79">
        <v>1250</v>
      </c>
      <c r="K69" s="225"/>
      <c r="L69" s="226" t="s">
        <v>254</v>
      </c>
      <c r="M69" s="227">
        <f t="shared" si="0"/>
        <v>0</v>
      </c>
      <c r="N69" s="228">
        <v>1250</v>
      </c>
      <c r="O69" s="229">
        <f t="shared" si="1"/>
        <v>0</v>
      </c>
      <c r="P69">
        <f t="shared" si="2"/>
        <v>0</v>
      </c>
    </row>
    <row r="70" spans="1:16" ht="12.75">
      <c r="A70" s="223">
        <v>2913</v>
      </c>
      <c r="B70" s="75" t="s">
        <v>260</v>
      </c>
      <c r="C70" s="76"/>
      <c r="D70" s="77" t="s">
        <v>934</v>
      </c>
      <c r="E70" s="78"/>
      <c r="F70" s="77"/>
      <c r="G70" s="224" t="s">
        <v>119</v>
      </c>
      <c r="H70" s="75"/>
      <c r="I70" s="77"/>
      <c r="J70" s="79">
        <v>90.39</v>
      </c>
      <c r="K70" s="225"/>
      <c r="L70" s="226" t="s">
        <v>260</v>
      </c>
      <c r="M70" s="227">
        <f t="shared" si="0"/>
        <v>0</v>
      </c>
      <c r="N70" s="228">
        <v>90.39</v>
      </c>
      <c r="O70" s="229">
        <f t="shared" si="1"/>
        <v>0</v>
      </c>
      <c r="P70">
        <f t="shared" si="2"/>
        <v>0</v>
      </c>
    </row>
    <row r="71" spans="1:16" ht="12.75">
      <c r="A71" s="223">
        <v>2914</v>
      </c>
      <c r="B71" s="75" t="s">
        <v>260</v>
      </c>
      <c r="C71" s="76"/>
      <c r="D71" s="77" t="s">
        <v>935</v>
      </c>
      <c r="E71" s="78"/>
      <c r="F71" s="77"/>
      <c r="G71" s="224" t="s">
        <v>119</v>
      </c>
      <c r="H71" s="75"/>
      <c r="I71" s="77"/>
      <c r="J71" s="79">
        <v>2411.28</v>
      </c>
      <c r="K71" s="225"/>
      <c r="L71" s="226" t="s">
        <v>260</v>
      </c>
      <c r="M71" s="227">
        <f t="shared" si="0"/>
        <v>0</v>
      </c>
      <c r="N71" s="228">
        <v>2411.28</v>
      </c>
      <c r="O71" s="229">
        <f t="shared" si="1"/>
        <v>0</v>
      </c>
      <c r="P71">
        <f t="shared" si="2"/>
        <v>0</v>
      </c>
    </row>
    <row r="72" spans="1:16" ht="12.75">
      <c r="A72" s="223">
        <v>2919</v>
      </c>
      <c r="B72" s="75" t="s">
        <v>260</v>
      </c>
      <c r="C72" s="76"/>
      <c r="D72" s="77" t="s">
        <v>936</v>
      </c>
      <c r="E72" s="78"/>
      <c r="F72" s="77"/>
      <c r="G72" s="224" t="s">
        <v>119</v>
      </c>
      <c r="H72" s="75"/>
      <c r="I72" s="77"/>
      <c r="J72" s="79">
        <v>1500</v>
      </c>
      <c r="K72" s="225"/>
      <c r="L72" s="226" t="s">
        <v>260</v>
      </c>
      <c r="M72" s="227">
        <f aca="true" t="shared" si="3" ref="M72:M135">IF(K72&lt;&gt;"",L72-K72,0)</f>
        <v>0</v>
      </c>
      <c r="N72" s="228">
        <v>1500</v>
      </c>
      <c r="O72" s="229">
        <f aca="true" t="shared" si="4" ref="O72:O135">IF(K72&lt;&gt;"",N72*M72,0)</f>
        <v>0</v>
      </c>
      <c r="P72">
        <f aca="true" t="shared" si="5" ref="P72:P135">IF(K72&lt;&gt;"",N72,0)</f>
        <v>0</v>
      </c>
    </row>
    <row r="73" spans="1:16" ht="12.75">
      <c r="A73" s="223">
        <v>2920</v>
      </c>
      <c r="B73" s="75" t="s">
        <v>260</v>
      </c>
      <c r="C73" s="76"/>
      <c r="D73" s="77" t="s">
        <v>936</v>
      </c>
      <c r="E73" s="78"/>
      <c r="F73" s="77"/>
      <c r="G73" s="224" t="s">
        <v>119</v>
      </c>
      <c r="H73" s="75"/>
      <c r="I73" s="77"/>
      <c r="J73" s="79">
        <v>1500</v>
      </c>
      <c r="K73" s="225"/>
      <c r="L73" s="226" t="s">
        <v>260</v>
      </c>
      <c r="M73" s="227">
        <f t="shared" si="3"/>
        <v>0</v>
      </c>
      <c r="N73" s="228">
        <v>1500</v>
      </c>
      <c r="O73" s="229">
        <f t="shared" si="4"/>
        <v>0</v>
      </c>
      <c r="P73">
        <f t="shared" si="5"/>
        <v>0</v>
      </c>
    </row>
    <row r="74" spans="1:16" ht="12.75">
      <c r="A74" s="223">
        <v>2924</v>
      </c>
      <c r="B74" s="75" t="s">
        <v>292</v>
      </c>
      <c r="C74" s="76"/>
      <c r="D74" s="77" t="s">
        <v>937</v>
      </c>
      <c r="E74" s="78"/>
      <c r="F74" s="77"/>
      <c r="G74" s="224" t="s">
        <v>119</v>
      </c>
      <c r="H74" s="75"/>
      <c r="I74" s="77"/>
      <c r="J74" s="79">
        <v>245.44</v>
      </c>
      <c r="K74" s="225"/>
      <c r="L74" s="226" t="s">
        <v>292</v>
      </c>
      <c r="M74" s="227">
        <f t="shared" si="3"/>
        <v>0</v>
      </c>
      <c r="N74" s="228">
        <v>245.44</v>
      </c>
      <c r="O74" s="229">
        <f t="shared" si="4"/>
        <v>0</v>
      </c>
      <c r="P74">
        <f t="shared" si="5"/>
        <v>0</v>
      </c>
    </row>
    <row r="75" spans="1:16" ht="12.75">
      <c r="A75" s="223">
        <v>2926</v>
      </c>
      <c r="B75" s="75" t="s">
        <v>292</v>
      </c>
      <c r="C75" s="76"/>
      <c r="D75" s="77" t="s">
        <v>938</v>
      </c>
      <c r="E75" s="78"/>
      <c r="F75" s="77"/>
      <c r="G75" s="224" t="s">
        <v>119</v>
      </c>
      <c r="H75" s="75"/>
      <c r="I75" s="77"/>
      <c r="J75" s="79">
        <v>3000</v>
      </c>
      <c r="K75" s="225"/>
      <c r="L75" s="226" t="s">
        <v>292</v>
      </c>
      <c r="M75" s="227">
        <f t="shared" si="3"/>
        <v>0</v>
      </c>
      <c r="N75" s="228">
        <v>3000</v>
      </c>
      <c r="O75" s="229">
        <f t="shared" si="4"/>
        <v>0</v>
      </c>
      <c r="P75">
        <f t="shared" si="5"/>
        <v>0</v>
      </c>
    </row>
    <row r="76" spans="1:16" ht="12.75">
      <c r="A76" s="223">
        <v>2928</v>
      </c>
      <c r="B76" s="75" t="s">
        <v>317</v>
      </c>
      <c r="C76" s="76"/>
      <c r="D76" s="77" t="s">
        <v>939</v>
      </c>
      <c r="E76" s="78"/>
      <c r="F76" s="77"/>
      <c r="G76" s="224" t="s">
        <v>119</v>
      </c>
      <c r="H76" s="75"/>
      <c r="I76" s="77"/>
      <c r="J76" s="79">
        <v>489.62</v>
      </c>
      <c r="K76" s="225"/>
      <c r="L76" s="226" t="s">
        <v>317</v>
      </c>
      <c r="M76" s="227">
        <f t="shared" si="3"/>
        <v>0</v>
      </c>
      <c r="N76" s="228">
        <v>489.62</v>
      </c>
      <c r="O76" s="229">
        <f t="shared" si="4"/>
        <v>0</v>
      </c>
      <c r="P76">
        <f t="shared" si="5"/>
        <v>0</v>
      </c>
    </row>
    <row r="77" spans="1:16" ht="12.75">
      <c r="A77" s="223">
        <v>2929</v>
      </c>
      <c r="B77" s="75" t="s">
        <v>317</v>
      </c>
      <c r="C77" s="76"/>
      <c r="D77" s="77" t="s">
        <v>939</v>
      </c>
      <c r="E77" s="78"/>
      <c r="F77" s="77"/>
      <c r="G77" s="224" t="s">
        <v>119</v>
      </c>
      <c r="H77" s="75"/>
      <c r="I77" s="77"/>
      <c r="J77" s="79">
        <v>489.62</v>
      </c>
      <c r="K77" s="225"/>
      <c r="L77" s="226" t="s">
        <v>317</v>
      </c>
      <c r="M77" s="227">
        <f t="shared" si="3"/>
        <v>0</v>
      </c>
      <c r="N77" s="228">
        <v>489.62</v>
      </c>
      <c r="O77" s="229">
        <f t="shared" si="4"/>
        <v>0</v>
      </c>
      <c r="P77">
        <f t="shared" si="5"/>
        <v>0</v>
      </c>
    </row>
    <row r="78" spans="1:16" ht="12.75">
      <c r="A78" s="223">
        <v>2930</v>
      </c>
      <c r="B78" s="75" t="s">
        <v>317</v>
      </c>
      <c r="C78" s="76"/>
      <c r="D78" s="77" t="s">
        <v>939</v>
      </c>
      <c r="E78" s="78"/>
      <c r="F78" s="77"/>
      <c r="G78" s="224" t="s">
        <v>119</v>
      </c>
      <c r="H78" s="75"/>
      <c r="I78" s="77"/>
      <c r="J78" s="79">
        <v>193.58</v>
      </c>
      <c r="K78" s="225"/>
      <c r="L78" s="226" t="s">
        <v>317</v>
      </c>
      <c r="M78" s="227">
        <f t="shared" si="3"/>
        <v>0</v>
      </c>
      <c r="N78" s="228">
        <v>193.58</v>
      </c>
      <c r="O78" s="229">
        <f t="shared" si="4"/>
        <v>0</v>
      </c>
      <c r="P78">
        <f t="shared" si="5"/>
        <v>0</v>
      </c>
    </row>
    <row r="79" spans="1:16" ht="12.75">
      <c r="A79" s="223">
        <v>2931</v>
      </c>
      <c r="B79" s="75" t="s">
        <v>317</v>
      </c>
      <c r="C79" s="76"/>
      <c r="D79" s="77" t="s">
        <v>939</v>
      </c>
      <c r="E79" s="78"/>
      <c r="F79" s="77"/>
      <c r="G79" s="224" t="s">
        <v>119</v>
      </c>
      <c r="H79" s="75"/>
      <c r="I79" s="77"/>
      <c r="J79" s="79">
        <v>178.61</v>
      </c>
      <c r="K79" s="225"/>
      <c r="L79" s="226" t="s">
        <v>317</v>
      </c>
      <c r="M79" s="227">
        <f t="shared" si="3"/>
        <v>0</v>
      </c>
      <c r="N79" s="228">
        <v>178.61</v>
      </c>
      <c r="O79" s="229">
        <f t="shared" si="4"/>
        <v>0</v>
      </c>
      <c r="P79">
        <f t="shared" si="5"/>
        <v>0</v>
      </c>
    </row>
    <row r="80" spans="1:16" ht="12.75">
      <c r="A80" s="223">
        <v>2932</v>
      </c>
      <c r="B80" s="75" t="s">
        <v>317</v>
      </c>
      <c r="C80" s="76"/>
      <c r="D80" s="77" t="s">
        <v>939</v>
      </c>
      <c r="E80" s="78"/>
      <c r="F80" s="77"/>
      <c r="G80" s="224" t="s">
        <v>119</v>
      </c>
      <c r="H80" s="75"/>
      <c r="I80" s="77"/>
      <c r="J80" s="79">
        <v>167.41</v>
      </c>
      <c r="K80" s="225"/>
      <c r="L80" s="226" t="s">
        <v>317</v>
      </c>
      <c r="M80" s="227">
        <f t="shared" si="3"/>
        <v>0</v>
      </c>
      <c r="N80" s="228">
        <v>167.41</v>
      </c>
      <c r="O80" s="229">
        <f t="shared" si="4"/>
        <v>0</v>
      </c>
      <c r="P80">
        <f t="shared" si="5"/>
        <v>0</v>
      </c>
    </row>
    <row r="81" spans="1:16" ht="12.75">
      <c r="A81" s="223">
        <v>2933</v>
      </c>
      <c r="B81" s="75" t="s">
        <v>317</v>
      </c>
      <c r="C81" s="76"/>
      <c r="D81" s="77" t="s">
        <v>940</v>
      </c>
      <c r="E81" s="78"/>
      <c r="F81" s="77"/>
      <c r="G81" s="224" t="s">
        <v>119</v>
      </c>
      <c r="H81" s="75"/>
      <c r="I81" s="77"/>
      <c r="J81" s="79">
        <v>90.4</v>
      </c>
      <c r="K81" s="225"/>
      <c r="L81" s="226" t="s">
        <v>317</v>
      </c>
      <c r="M81" s="227">
        <f t="shared" si="3"/>
        <v>0</v>
      </c>
      <c r="N81" s="228">
        <v>90.4</v>
      </c>
      <c r="O81" s="229">
        <f t="shared" si="4"/>
        <v>0</v>
      </c>
      <c r="P81">
        <f t="shared" si="5"/>
        <v>0</v>
      </c>
    </row>
    <row r="82" spans="1:16" ht="12.75">
      <c r="A82" s="223">
        <v>2934</v>
      </c>
      <c r="B82" s="75" t="s">
        <v>317</v>
      </c>
      <c r="C82" s="76"/>
      <c r="D82" s="77" t="s">
        <v>940</v>
      </c>
      <c r="E82" s="78"/>
      <c r="F82" s="77"/>
      <c r="G82" s="224" t="s">
        <v>119</v>
      </c>
      <c r="H82" s="75"/>
      <c r="I82" s="77"/>
      <c r="J82" s="79">
        <v>1710.34</v>
      </c>
      <c r="K82" s="225"/>
      <c r="L82" s="226" t="s">
        <v>317</v>
      </c>
      <c r="M82" s="227">
        <f t="shared" si="3"/>
        <v>0</v>
      </c>
      <c r="N82" s="228">
        <v>1710.34</v>
      </c>
      <c r="O82" s="229">
        <f t="shared" si="4"/>
        <v>0</v>
      </c>
      <c r="P82">
        <f t="shared" si="5"/>
        <v>0</v>
      </c>
    </row>
    <row r="83" spans="1:16" ht="12.75">
      <c r="A83" s="223">
        <v>2935</v>
      </c>
      <c r="B83" s="75" t="s">
        <v>317</v>
      </c>
      <c r="C83" s="76"/>
      <c r="D83" s="77" t="s">
        <v>941</v>
      </c>
      <c r="E83" s="78"/>
      <c r="F83" s="77"/>
      <c r="G83" s="224" t="s">
        <v>119</v>
      </c>
      <c r="H83" s="75"/>
      <c r="I83" s="77"/>
      <c r="J83" s="79">
        <v>230</v>
      </c>
      <c r="K83" s="225"/>
      <c r="L83" s="226" t="s">
        <v>317</v>
      </c>
      <c r="M83" s="227">
        <f t="shared" si="3"/>
        <v>0</v>
      </c>
      <c r="N83" s="228">
        <v>230</v>
      </c>
      <c r="O83" s="229">
        <f t="shared" si="4"/>
        <v>0</v>
      </c>
      <c r="P83">
        <f t="shared" si="5"/>
        <v>0</v>
      </c>
    </row>
    <row r="84" spans="1:16" ht="12.75">
      <c r="A84" s="223">
        <v>2936</v>
      </c>
      <c r="B84" s="75" t="s">
        <v>317</v>
      </c>
      <c r="C84" s="76"/>
      <c r="D84" s="77" t="s">
        <v>941</v>
      </c>
      <c r="E84" s="78"/>
      <c r="F84" s="77"/>
      <c r="G84" s="224" t="s">
        <v>119</v>
      </c>
      <c r="H84" s="75"/>
      <c r="I84" s="77"/>
      <c r="J84" s="79">
        <v>180</v>
      </c>
      <c r="K84" s="225"/>
      <c r="L84" s="226" t="s">
        <v>317</v>
      </c>
      <c r="M84" s="227">
        <f t="shared" si="3"/>
        <v>0</v>
      </c>
      <c r="N84" s="228">
        <v>180</v>
      </c>
      <c r="O84" s="229">
        <f t="shared" si="4"/>
        <v>0</v>
      </c>
      <c r="P84">
        <f t="shared" si="5"/>
        <v>0</v>
      </c>
    </row>
    <row r="85" spans="1:16" ht="12.75">
      <c r="A85" s="223">
        <v>2937</v>
      </c>
      <c r="B85" s="75" t="s">
        <v>317</v>
      </c>
      <c r="C85" s="76"/>
      <c r="D85" s="77" t="s">
        <v>929</v>
      </c>
      <c r="E85" s="78"/>
      <c r="F85" s="77"/>
      <c r="G85" s="224" t="s">
        <v>119</v>
      </c>
      <c r="H85" s="75"/>
      <c r="I85" s="77"/>
      <c r="J85" s="79">
        <v>59.28</v>
      </c>
      <c r="K85" s="225"/>
      <c r="L85" s="226" t="s">
        <v>317</v>
      </c>
      <c r="M85" s="227">
        <f t="shared" si="3"/>
        <v>0</v>
      </c>
      <c r="N85" s="228">
        <v>59.28</v>
      </c>
      <c r="O85" s="229">
        <f t="shared" si="4"/>
        <v>0</v>
      </c>
      <c r="P85">
        <f t="shared" si="5"/>
        <v>0</v>
      </c>
    </row>
    <row r="86" spans="1:16" ht="12.75">
      <c r="A86" s="223">
        <v>2938</v>
      </c>
      <c r="B86" s="75" t="s">
        <v>317</v>
      </c>
      <c r="C86" s="76"/>
      <c r="D86" s="77" t="s">
        <v>942</v>
      </c>
      <c r="E86" s="78"/>
      <c r="F86" s="77"/>
      <c r="G86" s="224" t="s">
        <v>119</v>
      </c>
      <c r="H86" s="75"/>
      <c r="I86" s="77"/>
      <c r="J86" s="79">
        <v>550</v>
      </c>
      <c r="K86" s="225"/>
      <c r="L86" s="226" t="s">
        <v>317</v>
      </c>
      <c r="M86" s="227">
        <f t="shared" si="3"/>
        <v>0</v>
      </c>
      <c r="N86" s="228">
        <v>550</v>
      </c>
      <c r="O86" s="229">
        <f t="shared" si="4"/>
        <v>0</v>
      </c>
      <c r="P86">
        <f t="shared" si="5"/>
        <v>0</v>
      </c>
    </row>
    <row r="87" spans="1:16" ht="12.75">
      <c r="A87" s="223">
        <v>2939</v>
      </c>
      <c r="B87" s="75" t="s">
        <v>317</v>
      </c>
      <c r="C87" s="76"/>
      <c r="D87" s="77" t="s">
        <v>943</v>
      </c>
      <c r="E87" s="78"/>
      <c r="F87" s="77"/>
      <c r="G87" s="224" t="s">
        <v>119</v>
      </c>
      <c r="H87" s="75"/>
      <c r="I87" s="77"/>
      <c r="J87" s="79">
        <v>1144.08</v>
      </c>
      <c r="K87" s="225"/>
      <c r="L87" s="226" t="s">
        <v>317</v>
      </c>
      <c r="M87" s="227">
        <f t="shared" si="3"/>
        <v>0</v>
      </c>
      <c r="N87" s="228">
        <v>1144.08</v>
      </c>
      <c r="O87" s="229">
        <f t="shared" si="4"/>
        <v>0</v>
      </c>
      <c r="P87">
        <f t="shared" si="5"/>
        <v>0</v>
      </c>
    </row>
    <row r="88" spans="1:16" ht="12.75">
      <c r="A88" s="223">
        <v>2940</v>
      </c>
      <c r="B88" s="75" t="s">
        <v>317</v>
      </c>
      <c r="C88" s="76"/>
      <c r="D88" s="77" t="s">
        <v>944</v>
      </c>
      <c r="E88" s="78"/>
      <c r="F88" s="77"/>
      <c r="G88" s="224" t="s">
        <v>119</v>
      </c>
      <c r="H88" s="75"/>
      <c r="I88" s="77"/>
      <c r="J88" s="79">
        <v>1430.1</v>
      </c>
      <c r="K88" s="225"/>
      <c r="L88" s="226" t="s">
        <v>317</v>
      </c>
      <c r="M88" s="227">
        <f t="shared" si="3"/>
        <v>0</v>
      </c>
      <c r="N88" s="228">
        <v>1430.1</v>
      </c>
      <c r="O88" s="229">
        <f t="shared" si="4"/>
        <v>0</v>
      </c>
      <c r="P88">
        <f t="shared" si="5"/>
        <v>0</v>
      </c>
    </row>
    <row r="89" spans="1:16" ht="12.75">
      <c r="A89" s="223">
        <v>2941</v>
      </c>
      <c r="B89" s="75" t="s">
        <v>317</v>
      </c>
      <c r="C89" s="76"/>
      <c r="D89" s="77" t="s">
        <v>945</v>
      </c>
      <c r="E89" s="78"/>
      <c r="F89" s="77"/>
      <c r="G89" s="224" t="s">
        <v>119</v>
      </c>
      <c r="H89" s="75"/>
      <c r="I89" s="77"/>
      <c r="J89" s="79">
        <v>10092.84</v>
      </c>
      <c r="K89" s="225"/>
      <c r="L89" s="226" t="s">
        <v>317</v>
      </c>
      <c r="M89" s="227">
        <f t="shared" si="3"/>
        <v>0</v>
      </c>
      <c r="N89" s="228">
        <v>10092.84</v>
      </c>
      <c r="O89" s="229">
        <f t="shared" si="4"/>
        <v>0</v>
      </c>
      <c r="P89">
        <f t="shared" si="5"/>
        <v>0</v>
      </c>
    </row>
    <row r="90" spans="1:16" ht="12.75">
      <c r="A90" s="223">
        <v>2942</v>
      </c>
      <c r="B90" s="75" t="s">
        <v>370</v>
      </c>
      <c r="C90" s="76"/>
      <c r="D90" s="77" t="s">
        <v>946</v>
      </c>
      <c r="E90" s="78"/>
      <c r="F90" s="77"/>
      <c r="G90" s="224" t="s">
        <v>119</v>
      </c>
      <c r="H90" s="75"/>
      <c r="I90" s="77"/>
      <c r="J90" s="79">
        <v>11.76</v>
      </c>
      <c r="K90" s="225"/>
      <c r="L90" s="226" t="s">
        <v>370</v>
      </c>
      <c r="M90" s="227">
        <f t="shared" si="3"/>
        <v>0</v>
      </c>
      <c r="N90" s="228">
        <v>11.76</v>
      </c>
      <c r="O90" s="229">
        <f t="shared" si="4"/>
        <v>0</v>
      </c>
      <c r="P90">
        <f t="shared" si="5"/>
        <v>0</v>
      </c>
    </row>
    <row r="91" spans="1:16" ht="12.75">
      <c r="A91" s="223">
        <v>2943</v>
      </c>
      <c r="B91" s="75" t="s">
        <v>370</v>
      </c>
      <c r="C91" s="76"/>
      <c r="D91" s="77" t="s">
        <v>947</v>
      </c>
      <c r="E91" s="78"/>
      <c r="F91" s="77"/>
      <c r="G91" s="224" t="s">
        <v>119</v>
      </c>
      <c r="H91" s="75"/>
      <c r="I91" s="77"/>
      <c r="J91" s="79">
        <v>1597.33</v>
      </c>
      <c r="K91" s="225"/>
      <c r="L91" s="226" t="s">
        <v>370</v>
      </c>
      <c r="M91" s="227">
        <f t="shared" si="3"/>
        <v>0</v>
      </c>
      <c r="N91" s="228">
        <v>1597.33</v>
      </c>
      <c r="O91" s="229">
        <f t="shared" si="4"/>
        <v>0</v>
      </c>
      <c r="P91">
        <f t="shared" si="5"/>
        <v>0</v>
      </c>
    </row>
    <row r="92" spans="1:16" ht="12.75">
      <c r="A92" s="223">
        <v>2944</v>
      </c>
      <c r="B92" s="75" t="s">
        <v>370</v>
      </c>
      <c r="C92" s="76"/>
      <c r="D92" s="77" t="s">
        <v>948</v>
      </c>
      <c r="E92" s="78"/>
      <c r="F92" s="77"/>
      <c r="G92" s="224" t="s">
        <v>119</v>
      </c>
      <c r="H92" s="75"/>
      <c r="I92" s="77"/>
      <c r="J92" s="79">
        <v>750</v>
      </c>
      <c r="K92" s="225"/>
      <c r="L92" s="226" t="s">
        <v>370</v>
      </c>
      <c r="M92" s="227">
        <f t="shared" si="3"/>
        <v>0</v>
      </c>
      <c r="N92" s="228">
        <v>750</v>
      </c>
      <c r="O92" s="229">
        <f t="shared" si="4"/>
        <v>0</v>
      </c>
      <c r="P92">
        <f t="shared" si="5"/>
        <v>0</v>
      </c>
    </row>
    <row r="93" spans="1:16" ht="12.75">
      <c r="A93" s="223">
        <v>2945</v>
      </c>
      <c r="B93" s="75" t="s">
        <v>370</v>
      </c>
      <c r="C93" s="76"/>
      <c r="D93" s="77" t="s">
        <v>949</v>
      </c>
      <c r="E93" s="78"/>
      <c r="F93" s="77"/>
      <c r="G93" s="224" t="s">
        <v>119</v>
      </c>
      <c r="H93" s="75"/>
      <c r="I93" s="77"/>
      <c r="J93" s="79">
        <v>1214.64</v>
      </c>
      <c r="K93" s="225"/>
      <c r="L93" s="226" t="s">
        <v>370</v>
      </c>
      <c r="M93" s="227">
        <f t="shared" si="3"/>
        <v>0</v>
      </c>
      <c r="N93" s="228">
        <v>1214.64</v>
      </c>
      <c r="O93" s="229">
        <f t="shared" si="4"/>
        <v>0</v>
      </c>
      <c r="P93">
        <f t="shared" si="5"/>
        <v>0</v>
      </c>
    </row>
    <row r="94" spans="1:16" ht="12.75">
      <c r="A94" s="223">
        <v>2947</v>
      </c>
      <c r="B94" s="75" t="s">
        <v>370</v>
      </c>
      <c r="C94" s="76"/>
      <c r="D94" s="77" t="s">
        <v>950</v>
      </c>
      <c r="E94" s="78"/>
      <c r="F94" s="77"/>
      <c r="G94" s="224" t="s">
        <v>119</v>
      </c>
      <c r="H94" s="75"/>
      <c r="I94" s="77"/>
      <c r="J94" s="79">
        <v>51.28</v>
      </c>
      <c r="K94" s="225"/>
      <c r="L94" s="226" t="s">
        <v>370</v>
      </c>
      <c r="M94" s="227">
        <f t="shared" si="3"/>
        <v>0</v>
      </c>
      <c r="N94" s="228">
        <v>51.28</v>
      </c>
      <c r="O94" s="229">
        <f t="shared" si="4"/>
        <v>0</v>
      </c>
      <c r="P94">
        <f t="shared" si="5"/>
        <v>0</v>
      </c>
    </row>
    <row r="95" spans="1:16" ht="12.75">
      <c r="A95" s="223">
        <v>2948</v>
      </c>
      <c r="B95" s="75" t="s">
        <v>370</v>
      </c>
      <c r="C95" s="76"/>
      <c r="D95" s="77" t="s">
        <v>950</v>
      </c>
      <c r="E95" s="78"/>
      <c r="F95" s="77"/>
      <c r="G95" s="224" t="s">
        <v>119</v>
      </c>
      <c r="H95" s="75"/>
      <c r="I95" s="77"/>
      <c r="J95" s="79">
        <v>10.34</v>
      </c>
      <c r="K95" s="225"/>
      <c r="L95" s="226" t="s">
        <v>370</v>
      </c>
      <c r="M95" s="227">
        <f t="shared" si="3"/>
        <v>0</v>
      </c>
      <c r="N95" s="228">
        <v>10.34</v>
      </c>
      <c r="O95" s="229">
        <f t="shared" si="4"/>
        <v>0</v>
      </c>
      <c r="P95">
        <f t="shared" si="5"/>
        <v>0</v>
      </c>
    </row>
    <row r="96" spans="1:16" ht="12.75">
      <c r="A96" s="223">
        <v>2950</v>
      </c>
      <c r="B96" s="75" t="s">
        <v>370</v>
      </c>
      <c r="C96" s="76"/>
      <c r="D96" s="77" t="s">
        <v>951</v>
      </c>
      <c r="E96" s="78"/>
      <c r="F96" s="77"/>
      <c r="G96" s="224" t="s">
        <v>119</v>
      </c>
      <c r="H96" s="75"/>
      <c r="I96" s="77"/>
      <c r="J96" s="79">
        <v>49</v>
      </c>
      <c r="K96" s="225"/>
      <c r="L96" s="226" t="s">
        <v>370</v>
      </c>
      <c r="M96" s="227">
        <f t="shared" si="3"/>
        <v>0</v>
      </c>
      <c r="N96" s="228">
        <v>49</v>
      </c>
      <c r="O96" s="229">
        <f t="shared" si="4"/>
        <v>0</v>
      </c>
      <c r="P96">
        <f t="shared" si="5"/>
        <v>0</v>
      </c>
    </row>
    <row r="97" spans="1:16" ht="12.75">
      <c r="A97" s="223">
        <v>2952</v>
      </c>
      <c r="B97" s="75" t="s">
        <v>370</v>
      </c>
      <c r="C97" s="76"/>
      <c r="D97" s="77" t="s">
        <v>952</v>
      </c>
      <c r="E97" s="78"/>
      <c r="F97" s="77"/>
      <c r="G97" s="224" t="s">
        <v>119</v>
      </c>
      <c r="H97" s="75"/>
      <c r="I97" s="77"/>
      <c r="J97" s="79">
        <v>290.87</v>
      </c>
      <c r="K97" s="225"/>
      <c r="L97" s="226" t="s">
        <v>370</v>
      </c>
      <c r="M97" s="227">
        <f t="shared" si="3"/>
        <v>0</v>
      </c>
      <c r="N97" s="228">
        <v>290.87</v>
      </c>
      <c r="O97" s="229">
        <f t="shared" si="4"/>
        <v>0</v>
      </c>
      <c r="P97">
        <f t="shared" si="5"/>
        <v>0</v>
      </c>
    </row>
    <row r="98" spans="1:16" ht="12.75">
      <c r="A98" s="223">
        <v>2953</v>
      </c>
      <c r="B98" s="75" t="s">
        <v>370</v>
      </c>
      <c r="C98" s="76"/>
      <c r="D98" s="77" t="s">
        <v>952</v>
      </c>
      <c r="E98" s="78"/>
      <c r="F98" s="77"/>
      <c r="G98" s="224" t="s">
        <v>119</v>
      </c>
      <c r="H98" s="75"/>
      <c r="I98" s="77"/>
      <c r="J98" s="79">
        <v>10.33</v>
      </c>
      <c r="K98" s="225"/>
      <c r="L98" s="226" t="s">
        <v>370</v>
      </c>
      <c r="M98" s="227">
        <f t="shared" si="3"/>
        <v>0</v>
      </c>
      <c r="N98" s="228">
        <v>10.33</v>
      </c>
      <c r="O98" s="229">
        <f t="shared" si="4"/>
        <v>0</v>
      </c>
      <c r="P98">
        <f t="shared" si="5"/>
        <v>0</v>
      </c>
    </row>
    <row r="99" spans="1:16" ht="12.75">
      <c r="A99" s="223">
        <v>2955</v>
      </c>
      <c r="B99" s="75" t="s">
        <v>303</v>
      </c>
      <c r="C99" s="76"/>
      <c r="D99" s="77" t="s">
        <v>953</v>
      </c>
      <c r="E99" s="78"/>
      <c r="F99" s="77"/>
      <c r="G99" s="224" t="s">
        <v>119</v>
      </c>
      <c r="H99" s="75"/>
      <c r="I99" s="77"/>
      <c r="J99" s="79">
        <v>9720</v>
      </c>
      <c r="K99" s="225"/>
      <c r="L99" s="226" t="s">
        <v>303</v>
      </c>
      <c r="M99" s="227">
        <f t="shared" si="3"/>
        <v>0</v>
      </c>
      <c r="N99" s="228">
        <v>9720</v>
      </c>
      <c r="O99" s="229">
        <f t="shared" si="4"/>
        <v>0</v>
      </c>
      <c r="P99">
        <f t="shared" si="5"/>
        <v>0</v>
      </c>
    </row>
    <row r="100" spans="1:16" ht="12.75">
      <c r="A100" s="223">
        <v>2957</v>
      </c>
      <c r="B100" s="75" t="s">
        <v>303</v>
      </c>
      <c r="C100" s="76"/>
      <c r="D100" s="77" t="s">
        <v>954</v>
      </c>
      <c r="E100" s="78"/>
      <c r="F100" s="77"/>
      <c r="G100" s="224" t="s">
        <v>119</v>
      </c>
      <c r="H100" s="75"/>
      <c r="I100" s="77"/>
      <c r="J100" s="79">
        <v>112.83</v>
      </c>
      <c r="K100" s="225"/>
      <c r="L100" s="226" t="s">
        <v>303</v>
      </c>
      <c r="M100" s="227">
        <f t="shared" si="3"/>
        <v>0</v>
      </c>
      <c r="N100" s="228">
        <v>112.83</v>
      </c>
      <c r="O100" s="229">
        <f t="shared" si="4"/>
        <v>0</v>
      </c>
      <c r="P100">
        <f t="shared" si="5"/>
        <v>0</v>
      </c>
    </row>
    <row r="101" spans="1:16" ht="12.75">
      <c r="A101" s="223">
        <v>2958</v>
      </c>
      <c r="B101" s="75" t="s">
        <v>303</v>
      </c>
      <c r="C101" s="76"/>
      <c r="D101" s="77" t="s">
        <v>954</v>
      </c>
      <c r="E101" s="78"/>
      <c r="F101" s="77"/>
      <c r="G101" s="224" t="s">
        <v>119</v>
      </c>
      <c r="H101" s="75"/>
      <c r="I101" s="77"/>
      <c r="J101" s="79">
        <v>36.22</v>
      </c>
      <c r="K101" s="225"/>
      <c r="L101" s="226" t="s">
        <v>303</v>
      </c>
      <c r="M101" s="227">
        <f t="shared" si="3"/>
        <v>0</v>
      </c>
      <c r="N101" s="228">
        <v>36.22</v>
      </c>
      <c r="O101" s="229">
        <f t="shared" si="4"/>
        <v>0</v>
      </c>
      <c r="P101">
        <f t="shared" si="5"/>
        <v>0</v>
      </c>
    </row>
    <row r="102" spans="1:16" ht="12.75">
      <c r="A102" s="223">
        <v>2959</v>
      </c>
      <c r="B102" s="75" t="s">
        <v>303</v>
      </c>
      <c r="C102" s="76"/>
      <c r="D102" s="77" t="s">
        <v>954</v>
      </c>
      <c r="E102" s="78"/>
      <c r="F102" s="77"/>
      <c r="G102" s="224" t="s">
        <v>119</v>
      </c>
      <c r="H102" s="75"/>
      <c r="I102" s="77"/>
      <c r="J102" s="79">
        <v>1399.74</v>
      </c>
      <c r="K102" s="225"/>
      <c r="L102" s="226" t="s">
        <v>303</v>
      </c>
      <c r="M102" s="227">
        <f t="shared" si="3"/>
        <v>0</v>
      </c>
      <c r="N102" s="228">
        <v>1399.74</v>
      </c>
      <c r="O102" s="229">
        <f t="shared" si="4"/>
        <v>0</v>
      </c>
      <c r="P102">
        <f t="shared" si="5"/>
        <v>0</v>
      </c>
    </row>
    <row r="103" spans="1:16" ht="12.75">
      <c r="A103" s="223">
        <v>2960</v>
      </c>
      <c r="B103" s="75" t="s">
        <v>303</v>
      </c>
      <c r="C103" s="76"/>
      <c r="D103" s="77" t="s">
        <v>955</v>
      </c>
      <c r="E103" s="78"/>
      <c r="F103" s="77"/>
      <c r="G103" s="224" t="s">
        <v>119</v>
      </c>
      <c r="H103" s="75"/>
      <c r="I103" s="77"/>
      <c r="J103" s="79">
        <v>1682.14</v>
      </c>
      <c r="K103" s="225"/>
      <c r="L103" s="226" t="s">
        <v>303</v>
      </c>
      <c r="M103" s="227">
        <f t="shared" si="3"/>
        <v>0</v>
      </c>
      <c r="N103" s="228">
        <v>1682.14</v>
      </c>
      <c r="O103" s="229">
        <f t="shared" si="4"/>
        <v>0</v>
      </c>
      <c r="P103">
        <f t="shared" si="5"/>
        <v>0</v>
      </c>
    </row>
    <row r="104" spans="1:16" ht="12.75">
      <c r="A104" s="223">
        <v>2961</v>
      </c>
      <c r="B104" s="75" t="s">
        <v>303</v>
      </c>
      <c r="C104" s="76"/>
      <c r="D104" s="77" t="s">
        <v>956</v>
      </c>
      <c r="E104" s="78"/>
      <c r="F104" s="77"/>
      <c r="G104" s="224" t="s">
        <v>119</v>
      </c>
      <c r="H104" s="75"/>
      <c r="I104" s="77"/>
      <c r="J104" s="79">
        <v>750</v>
      </c>
      <c r="K104" s="225"/>
      <c r="L104" s="226" t="s">
        <v>303</v>
      </c>
      <c r="M104" s="227">
        <f t="shared" si="3"/>
        <v>0</v>
      </c>
      <c r="N104" s="228">
        <v>750</v>
      </c>
      <c r="O104" s="229">
        <f t="shared" si="4"/>
        <v>0</v>
      </c>
      <c r="P104">
        <f t="shared" si="5"/>
        <v>0</v>
      </c>
    </row>
    <row r="105" spans="1:16" ht="12.75">
      <c r="A105" s="223">
        <v>2965</v>
      </c>
      <c r="B105" s="75" t="s">
        <v>124</v>
      </c>
      <c r="C105" s="76"/>
      <c r="D105" s="77" t="s">
        <v>957</v>
      </c>
      <c r="E105" s="78"/>
      <c r="F105" s="77"/>
      <c r="G105" s="224" t="s">
        <v>119</v>
      </c>
      <c r="H105" s="75"/>
      <c r="I105" s="77"/>
      <c r="J105" s="79">
        <v>1597.63</v>
      </c>
      <c r="K105" s="225"/>
      <c r="L105" s="226" t="s">
        <v>124</v>
      </c>
      <c r="M105" s="227">
        <f t="shared" si="3"/>
        <v>0</v>
      </c>
      <c r="N105" s="228">
        <v>1597.63</v>
      </c>
      <c r="O105" s="229">
        <f t="shared" si="4"/>
        <v>0</v>
      </c>
      <c r="P105">
        <f t="shared" si="5"/>
        <v>0</v>
      </c>
    </row>
    <row r="106" spans="1:16" ht="12.75">
      <c r="A106" s="223">
        <v>2966</v>
      </c>
      <c r="B106" s="75" t="s">
        <v>124</v>
      </c>
      <c r="C106" s="76"/>
      <c r="D106" s="77" t="s">
        <v>958</v>
      </c>
      <c r="E106" s="78"/>
      <c r="F106" s="77"/>
      <c r="G106" s="224" t="s">
        <v>119</v>
      </c>
      <c r="H106" s="75"/>
      <c r="I106" s="77"/>
      <c r="J106" s="79">
        <v>165</v>
      </c>
      <c r="K106" s="225"/>
      <c r="L106" s="226" t="s">
        <v>124</v>
      </c>
      <c r="M106" s="227">
        <f t="shared" si="3"/>
        <v>0</v>
      </c>
      <c r="N106" s="228">
        <v>165</v>
      </c>
      <c r="O106" s="229">
        <f t="shared" si="4"/>
        <v>0</v>
      </c>
      <c r="P106">
        <f t="shared" si="5"/>
        <v>0</v>
      </c>
    </row>
    <row r="107" spans="1:16" ht="12.75">
      <c r="A107" s="223">
        <v>2967</v>
      </c>
      <c r="B107" s="75" t="s">
        <v>124</v>
      </c>
      <c r="C107" s="76"/>
      <c r="D107" s="77" t="s">
        <v>959</v>
      </c>
      <c r="E107" s="78"/>
      <c r="F107" s="77"/>
      <c r="G107" s="224" t="s">
        <v>119</v>
      </c>
      <c r="H107" s="75"/>
      <c r="I107" s="77"/>
      <c r="J107" s="79">
        <v>98.8</v>
      </c>
      <c r="K107" s="225"/>
      <c r="L107" s="226" t="s">
        <v>124</v>
      </c>
      <c r="M107" s="227">
        <f t="shared" si="3"/>
        <v>0</v>
      </c>
      <c r="N107" s="228">
        <v>98.8</v>
      </c>
      <c r="O107" s="229">
        <f t="shared" si="4"/>
        <v>0</v>
      </c>
      <c r="P107">
        <f t="shared" si="5"/>
        <v>0</v>
      </c>
    </row>
    <row r="108" spans="1:16" ht="12.75">
      <c r="A108" s="223">
        <v>2968</v>
      </c>
      <c r="B108" s="75" t="s">
        <v>124</v>
      </c>
      <c r="C108" s="76"/>
      <c r="D108" s="77" t="s">
        <v>960</v>
      </c>
      <c r="E108" s="78"/>
      <c r="F108" s="77"/>
      <c r="G108" s="224" t="s">
        <v>119</v>
      </c>
      <c r="H108" s="75"/>
      <c r="I108" s="77"/>
      <c r="J108" s="79">
        <v>118.8</v>
      </c>
      <c r="K108" s="225"/>
      <c r="L108" s="226" t="s">
        <v>124</v>
      </c>
      <c r="M108" s="227">
        <f t="shared" si="3"/>
        <v>0</v>
      </c>
      <c r="N108" s="228">
        <v>118.8</v>
      </c>
      <c r="O108" s="229">
        <f t="shared" si="4"/>
        <v>0</v>
      </c>
      <c r="P108">
        <f t="shared" si="5"/>
        <v>0</v>
      </c>
    </row>
    <row r="109" spans="1:16" ht="12.75">
      <c r="A109" s="223">
        <v>2969</v>
      </c>
      <c r="B109" s="75" t="s">
        <v>124</v>
      </c>
      <c r="C109" s="76"/>
      <c r="D109" s="77" t="s">
        <v>961</v>
      </c>
      <c r="E109" s="78"/>
      <c r="F109" s="77"/>
      <c r="G109" s="224" t="s">
        <v>119</v>
      </c>
      <c r="H109" s="75"/>
      <c r="I109" s="77"/>
      <c r="J109" s="79">
        <v>2079.94</v>
      </c>
      <c r="K109" s="225"/>
      <c r="L109" s="226" t="s">
        <v>124</v>
      </c>
      <c r="M109" s="227">
        <f t="shared" si="3"/>
        <v>0</v>
      </c>
      <c r="N109" s="228">
        <v>2079.94</v>
      </c>
      <c r="O109" s="229">
        <f t="shared" si="4"/>
        <v>0</v>
      </c>
      <c r="P109">
        <f t="shared" si="5"/>
        <v>0</v>
      </c>
    </row>
    <row r="110" spans="1:16" ht="12.75">
      <c r="A110" s="223">
        <v>2970</v>
      </c>
      <c r="B110" s="75" t="s">
        <v>124</v>
      </c>
      <c r="C110" s="76"/>
      <c r="D110" s="77" t="s">
        <v>962</v>
      </c>
      <c r="E110" s="78"/>
      <c r="F110" s="77"/>
      <c r="G110" s="224" t="s">
        <v>257</v>
      </c>
      <c r="H110" s="75"/>
      <c r="I110" s="77"/>
      <c r="J110" s="79">
        <v>0</v>
      </c>
      <c r="K110" s="225"/>
      <c r="L110" s="226" t="s">
        <v>124</v>
      </c>
      <c r="M110" s="227">
        <f t="shared" si="3"/>
        <v>0</v>
      </c>
      <c r="N110" s="228">
        <v>0</v>
      </c>
      <c r="O110" s="229">
        <f t="shared" si="4"/>
        <v>0</v>
      </c>
      <c r="P110">
        <f t="shared" si="5"/>
        <v>0</v>
      </c>
    </row>
    <row r="111" spans="1:16" ht="12.75">
      <c r="A111" s="223">
        <v>2972</v>
      </c>
      <c r="B111" s="75" t="s">
        <v>124</v>
      </c>
      <c r="C111" s="76"/>
      <c r="D111" s="77" t="s">
        <v>963</v>
      </c>
      <c r="E111" s="78"/>
      <c r="F111" s="77"/>
      <c r="G111" s="224" t="s">
        <v>119</v>
      </c>
      <c r="H111" s="75"/>
      <c r="I111" s="77"/>
      <c r="J111" s="79">
        <v>1234.23</v>
      </c>
      <c r="K111" s="225"/>
      <c r="L111" s="226" t="s">
        <v>124</v>
      </c>
      <c r="M111" s="227">
        <f t="shared" si="3"/>
        <v>0</v>
      </c>
      <c r="N111" s="228">
        <v>1234.23</v>
      </c>
      <c r="O111" s="229">
        <f t="shared" si="4"/>
        <v>0</v>
      </c>
      <c r="P111">
        <f t="shared" si="5"/>
        <v>0</v>
      </c>
    </row>
    <row r="112" spans="1:16" ht="12.75">
      <c r="A112" s="223">
        <v>2973</v>
      </c>
      <c r="B112" s="75" t="s">
        <v>124</v>
      </c>
      <c r="C112" s="76"/>
      <c r="D112" s="77" t="s">
        <v>964</v>
      </c>
      <c r="E112" s="78"/>
      <c r="F112" s="77"/>
      <c r="G112" s="224" t="s">
        <v>119</v>
      </c>
      <c r="H112" s="75"/>
      <c r="I112" s="77"/>
      <c r="J112" s="79">
        <v>675</v>
      </c>
      <c r="K112" s="225"/>
      <c r="L112" s="226" t="s">
        <v>124</v>
      </c>
      <c r="M112" s="227">
        <f t="shared" si="3"/>
        <v>0</v>
      </c>
      <c r="N112" s="228">
        <v>675</v>
      </c>
      <c r="O112" s="229">
        <f t="shared" si="4"/>
        <v>0</v>
      </c>
      <c r="P112">
        <f t="shared" si="5"/>
        <v>0</v>
      </c>
    </row>
    <row r="113" spans="1:16" ht="12.75">
      <c r="A113" s="223">
        <v>2974</v>
      </c>
      <c r="B113" s="75" t="s">
        <v>124</v>
      </c>
      <c r="C113" s="76"/>
      <c r="D113" s="77" t="s">
        <v>965</v>
      </c>
      <c r="E113" s="78"/>
      <c r="F113" s="77"/>
      <c r="G113" s="224" t="s">
        <v>119</v>
      </c>
      <c r="H113" s="75"/>
      <c r="I113" s="77"/>
      <c r="J113" s="79">
        <v>613.89</v>
      </c>
      <c r="K113" s="225"/>
      <c r="L113" s="226" t="s">
        <v>124</v>
      </c>
      <c r="M113" s="227">
        <f t="shared" si="3"/>
        <v>0</v>
      </c>
      <c r="N113" s="228">
        <v>613.89</v>
      </c>
      <c r="O113" s="229">
        <f t="shared" si="4"/>
        <v>0</v>
      </c>
      <c r="P113">
        <f t="shared" si="5"/>
        <v>0</v>
      </c>
    </row>
    <row r="114" spans="1:16" ht="12.75">
      <c r="A114" s="223">
        <v>2975</v>
      </c>
      <c r="B114" s="75" t="s">
        <v>124</v>
      </c>
      <c r="C114" s="76"/>
      <c r="D114" s="77" t="s">
        <v>966</v>
      </c>
      <c r="E114" s="78"/>
      <c r="F114" s="77"/>
      <c r="G114" s="224" t="s">
        <v>119</v>
      </c>
      <c r="H114" s="75"/>
      <c r="I114" s="77"/>
      <c r="J114" s="79">
        <v>600</v>
      </c>
      <c r="K114" s="225"/>
      <c r="L114" s="226" t="s">
        <v>124</v>
      </c>
      <c r="M114" s="227">
        <f t="shared" si="3"/>
        <v>0</v>
      </c>
      <c r="N114" s="228">
        <v>600</v>
      </c>
      <c r="O114" s="229">
        <f t="shared" si="4"/>
        <v>0</v>
      </c>
      <c r="P114">
        <f t="shared" si="5"/>
        <v>0</v>
      </c>
    </row>
    <row r="115" spans="1:16" ht="12.75">
      <c r="A115" s="223">
        <v>3011</v>
      </c>
      <c r="B115" s="75" t="s">
        <v>193</v>
      </c>
      <c r="C115" s="76"/>
      <c r="D115" s="77" t="s">
        <v>967</v>
      </c>
      <c r="E115" s="78"/>
      <c r="F115" s="77"/>
      <c r="G115" s="224" t="s">
        <v>119</v>
      </c>
      <c r="H115" s="75"/>
      <c r="I115" s="77"/>
      <c r="J115" s="79">
        <v>22.14</v>
      </c>
      <c r="K115" s="225"/>
      <c r="L115" s="226" t="s">
        <v>193</v>
      </c>
      <c r="M115" s="227">
        <f t="shared" si="3"/>
        <v>0</v>
      </c>
      <c r="N115" s="228">
        <v>22.14</v>
      </c>
      <c r="O115" s="229">
        <f t="shared" si="4"/>
        <v>0</v>
      </c>
      <c r="P115">
        <f t="shared" si="5"/>
        <v>0</v>
      </c>
    </row>
    <row r="116" spans="1:16" ht="12.75">
      <c r="A116" s="223">
        <v>3012</v>
      </c>
      <c r="B116" s="75" t="s">
        <v>193</v>
      </c>
      <c r="C116" s="76"/>
      <c r="D116" s="77" t="s">
        <v>968</v>
      </c>
      <c r="E116" s="78"/>
      <c r="F116" s="77"/>
      <c r="G116" s="224" t="s">
        <v>119</v>
      </c>
      <c r="H116" s="75"/>
      <c r="I116" s="77"/>
      <c r="J116" s="79">
        <v>8.49</v>
      </c>
      <c r="K116" s="225"/>
      <c r="L116" s="226" t="s">
        <v>193</v>
      </c>
      <c r="M116" s="227">
        <f t="shared" si="3"/>
        <v>0</v>
      </c>
      <c r="N116" s="228">
        <v>8.49</v>
      </c>
      <c r="O116" s="229">
        <f t="shared" si="4"/>
        <v>0</v>
      </c>
      <c r="P116">
        <f t="shared" si="5"/>
        <v>0</v>
      </c>
    </row>
    <row r="117" spans="1:16" ht="12.75">
      <c r="A117" s="223">
        <v>3013</v>
      </c>
      <c r="B117" s="75" t="s">
        <v>193</v>
      </c>
      <c r="C117" s="76"/>
      <c r="D117" s="77" t="s">
        <v>969</v>
      </c>
      <c r="E117" s="78"/>
      <c r="F117" s="77"/>
      <c r="G117" s="224" t="s">
        <v>119</v>
      </c>
      <c r="H117" s="75"/>
      <c r="I117" s="77"/>
      <c r="J117" s="79">
        <v>19.43</v>
      </c>
      <c r="K117" s="225"/>
      <c r="L117" s="226" t="s">
        <v>193</v>
      </c>
      <c r="M117" s="227">
        <f t="shared" si="3"/>
        <v>0</v>
      </c>
      <c r="N117" s="228">
        <v>19.43</v>
      </c>
      <c r="O117" s="229">
        <f t="shared" si="4"/>
        <v>0</v>
      </c>
      <c r="P117">
        <f t="shared" si="5"/>
        <v>0</v>
      </c>
    </row>
    <row r="118" spans="1:16" ht="12.75">
      <c r="A118" s="223">
        <v>3015</v>
      </c>
      <c r="B118" s="75" t="s">
        <v>193</v>
      </c>
      <c r="C118" s="76"/>
      <c r="D118" s="77" t="s">
        <v>969</v>
      </c>
      <c r="E118" s="78"/>
      <c r="F118" s="77"/>
      <c r="G118" s="224" t="s">
        <v>119</v>
      </c>
      <c r="H118" s="75"/>
      <c r="I118" s="77"/>
      <c r="J118" s="79">
        <v>703.9</v>
      </c>
      <c r="K118" s="225"/>
      <c r="L118" s="226" t="s">
        <v>193</v>
      </c>
      <c r="M118" s="227">
        <f t="shared" si="3"/>
        <v>0</v>
      </c>
      <c r="N118" s="228">
        <v>703.9</v>
      </c>
      <c r="O118" s="229">
        <f t="shared" si="4"/>
        <v>0</v>
      </c>
      <c r="P118">
        <f t="shared" si="5"/>
        <v>0</v>
      </c>
    </row>
    <row r="119" spans="1:16" ht="12.75">
      <c r="A119" s="223">
        <v>3016</v>
      </c>
      <c r="B119" s="75" t="s">
        <v>193</v>
      </c>
      <c r="C119" s="76"/>
      <c r="D119" s="77" t="s">
        <v>970</v>
      </c>
      <c r="E119" s="78"/>
      <c r="F119" s="77"/>
      <c r="G119" s="224" t="s">
        <v>119</v>
      </c>
      <c r="H119" s="75"/>
      <c r="I119" s="77"/>
      <c r="J119" s="79">
        <v>290.17</v>
      </c>
      <c r="K119" s="225"/>
      <c r="L119" s="226" t="s">
        <v>193</v>
      </c>
      <c r="M119" s="227">
        <f t="shared" si="3"/>
        <v>0</v>
      </c>
      <c r="N119" s="228">
        <v>290.17</v>
      </c>
      <c r="O119" s="229">
        <f t="shared" si="4"/>
        <v>0</v>
      </c>
      <c r="P119">
        <f t="shared" si="5"/>
        <v>0</v>
      </c>
    </row>
    <row r="120" spans="1:16" ht="12.75">
      <c r="A120" s="223">
        <v>3017</v>
      </c>
      <c r="B120" s="75" t="s">
        <v>193</v>
      </c>
      <c r="C120" s="76"/>
      <c r="D120" s="77" t="s">
        <v>970</v>
      </c>
      <c r="E120" s="78"/>
      <c r="F120" s="77"/>
      <c r="G120" s="224" t="s">
        <v>119</v>
      </c>
      <c r="H120" s="75"/>
      <c r="I120" s="77"/>
      <c r="J120" s="79">
        <v>347.99</v>
      </c>
      <c r="K120" s="225"/>
      <c r="L120" s="226" t="s">
        <v>193</v>
      </c>
      <c r="M120" s="227">
        <f t="shared" si="3"/>
        <v>0</v>
      </c>
      <c r="N120" s="228">
        <v>347.99</v>
      </c>
      <c r="O120" s="229">
        <f t="shared" si="4"/>
        <v>0</v>
      </c>
      <c r="P120">
        <f t="shared" si="5"/>
        <v>0</v>
      </c>
    </row>
    <row r="121" spans="1:16" ht="12.75">
      <c r="A121" s="223">
        <v>3018</v>
      </c>
      <c r="B121" s="75" t="s">
        <v>193</v>
      </c>
      <c r="C121" s="76"/>
      <c r="D121" s="77" t="s">
        <v>970</v>
      </c>
      <c r="E121" s="78"/>
      <c r="F121" s="77"/>
      <c r="G121" s="224" t="s">
        <v>119</v>
      </c>
      <c r="H121" s="75"/>
      <c r="I121" s="77"/>
      <c r="J121" s="79">
        <v>587.75</v>
      </c>
      <c r="K121" s="225"/>
      <c r="L121" s="226" t="s">
        <v>193</v>
      </c>
      <c r="M121" s="227">
        <f t="shared" si="3"/>
        <v>0</v>
      </c>
      <c r="N121" s="228">
        <v>587.75</v>
      </c>
      <c r="O121" s="229">
        <f t="shared" si="4"/>
        <v>0</v>
      </c>
      <c r="P121">
        <f t="shared" si="5"/>
        <v>0</v>
      </c>
    </row>
    <row r="122" spans="1:16" ht="12.75">
      <c r="A122" s="223">
        <v>3019</v>
      </c>
      <c r="B122" s="75" t="s">
        <v>193</v>
      </c>
      <c r="C122" s="76"/>
      <c r="D122" s="77" t="s">
        <v>971</v>
      </c>
      <c r="E122" s="78"/>
      <c r="F122" s="77"/>
      <c r="G122" s="224" t="s">
        <v>119</v>
      </c>
      <c r="H122" s="75"/>
      <c r="I122" s="77"/>
      <c r="J122" s="79">
        <v>164.14</v>
      </c>
      <c r="K122" s="225"/>
      <c r="L122" s="226" t="s">
        <v>193</v>
      </c>
      <c r="M122" s="227">
        <f t="shared" si="3"/>
        <v>0</v>
      </c>
      <c r="N122" s="228">
        <v>164.14</v>
      </c>
      <c r="O122" s="229">
        <f t="shared" si="4"/>
        <v>0</v>
      </c>
      <c r="P122">
        <f t="shared" si="5"/>
        <v>0</v>
      </c>
    </row>
    <row r="123" spans="1:16" ht="12.75">
      <c r="A123" s="223">
        <v>3020</v>
      </c>
      <c r="B123" s="75" t="s">
        <v>193</v>
      </c>
      <c r="C123" s="76"/>
      <c r="D123" s="77" t="s">
        <v>971</v>
      </c>
      <c r="E123" s="78"/>
      <c r="F123" s="77"/>
      <c r="G123" s="224" t="s">
        <v>119</v>
      </c>
      <c r="H123" s="75"/>
      <c r="I123" s="77"/>
      <c r="J123" s="79">
        <v>1393.1</v>
      </c>
      <c r="K123" s="225"/>
      <c r="L123" s="226" t="s">
        <v>193</v>
      </c>
      <c r="M123" s="227">
        <f t="shared" si="3"/>
        <v>0</v>
      </c>
      <c r="N123" s="228">
        <v>1393.1</v>
      </c>
      <c r="O123" s="229">
        <f t="shared" si="4"/>
        <v>0</v>
      </c>
      <c r="P123">
        <f t="shared" si="5"/>
        <v>0</v>
      </c>
    </row>
    <row r="124" spans="1:16" ht="12.75">
      <c r="A124" s="223">
        <v>3021</v>
      </c>
      <c r="B124" s="75" t="s">
        <v>193</v>
      </c>
      <c r="C124" s="76"/>
      <c r="D124" s="77" t="s">
        <v>971</v>
      </c>
      <c r="E124" s="78"/>
      <c r="F124" s="77"/>
      <c r="G124" s="224" t="s">
        <v>119</v>
      </c>
      <c r="H124" s="75"/>
      <c r="I124" s="77"/>
      <c r="J124" s="79">
        <v>154.66</v>
      </c>
      <c r="K124" s="225"/>
      <c r="L124" s="226" t="s">
        <v>193</v>
      </c>
      <c r="M124" s="227">
        <f t="shared" si="3"/>
        <v>0</v>
      </c>
      <c r="N124" s="228">
        <v>154.66</v>
      </c>
      <c r="O124" s="229">
        <f t="shared" si="4"/>
        <v>0</v>
      </c>
      <c r="P124">
        <f t="shared" si="5"/>
        <v>0</v>
      </c>
    </row>
    <row r="125" spans="1:16" ht="12.75">
      <c r="A125" s="223">
        <v>3022</v>
      </c>
      <c r="B125" s="75" t="s">
        <v>193</v>
      </c>
      <c r="C125" s="76"/>
      <c r="D125" s="77" t="s">
        <v>971</v>
      </c>
      <c r="E125" s="78"/>
      <c r="F125" s="77"/>
      <c r="G125" s="224" t="s">
        <v>119</v>
      </c>
      <c r="H125" s="75"/>
      <c r="I125" s="77"/>
      <c r="J125" s="79">
        <v>176.92</v>
      </c>
      <c r="K125" s="225"/>
      <c r="L125" s="226" t="s">
        <v>193</v>
      </c>
      <c r="M125" s="227">
        <f t="shared" si="3"/>
        <v>0</v>
      </c>
      <c r="N125" s="228">
        <v>176.92</v>
      </c>
      <c r="O125" s="229">
        <f t="shared" si="4"/>
        <v>0</v>
      </c>
      <c r="P125">
        <f t="shared" si="5"/>
        <v>0</v>
      </c>
    </row>
    <row r="126" spans="1:16" ht="12.75">
      <c r="A126" s="223">
        <v>3023</v>
      </c>
      <c r="B126" s="75" t="s">
        <v>193</v>
      </c>
      <c r="C126" s="76"/>
      <c r="D126" s="77" t="s">
        <v>972</v>
      </c>
      <c r="E126" s="78"/>
      <c r="F126" s="77"/>
      <c r="G126" s="224" t="s">
        <v>119</v>
      </c>
      <c r="H126" s="75"/>
      <c r="I126" s="77"/>
      <c r="J126" s="79">
        <v>19.2</v>
      </c>
      <c r="K126" s="225"/>
      <c r="L126" s="226" t="s">
        <v>193</v>
      </c>
      <c r="M126" s="227">
        <f t="shared" si="3"/>
        <v>0</v>
      </c>
      <c r="N126" s="228">
        <v>19.2</v>
      </c>
      <c r="O126" s="229">
        <f t="shared" si="4"/>
        <v>0</v>
      </c>
      <c r="P126">
        <f t="shared" si="5"/>
        <v>0</v>
      </c>
    </row>
    <row r="127" spans="1:16" ht="12.75">
      <c r="A127" s="223">
        <v>3024</v>
      </c>
      <c r="B127" s="75" t="s">
        <v>193</v>
      </c>
      <c r="C127" s="76"/>
      <c r="D127" s="77" t="s">
        <v>973</v>
      </c>
      <c r="E127" s="78"/>
      <c r="F127" s="77"/>
      <c r="G127" s="224" t="s">
        <v>119</v>
      </c>
      <c r="H127" s="75"/>
      <c r="I127" s="77"/>
      <c r="J127" s="79">
        <v>8.21</v>
      </c>
      <c r="K127" s="225"/>
      <c r="L127" s="226" t="s">
        <v>193</v>
      </c>
      <c r="M127" s="227">
        <f t="shared" si="3"/>
        <v>0</v>
      </c>
      <c r="N127" s="228">
        <v>8.21</v>
      </c>
      <c r="O127" s="229">
        <f t="shared" si="4"/>
        <v>0</v>
      </c>
      <c r="P127">
        <f t="shared" si="5"/>
        <v>0</v>
      </c>
    </row>
    <row r="128" spans="1:16" ht="12.75">
      <c r="A128" s="223">
        <v>3027</v>
      </c>
      <c r="B128" s="75" t="s">
        <v>193</v>
      </c>
      <c r="C128" s="76"/>
      <c r="D128" s="77" t="s">
        <v>974</v>
      </c>
      <c r="E128" s="78"/>
      <c r="F128" s="77"/>
      <c r="G128" s="224" t="s">
        <v>119</v>
      </c>
      <c r="H128" s="75"/>
      <c r="I128" s="77"/>
      <c r="J128" s="79">
        <v>221.88</v>
      </c>
      <c r="K128" s="225"/>
      <c r="L128" s="226" t="s">
        <v>193</v>
      </c>
      <c r="M128" s="227">
        <f t="shared" si="3"/>
        <v>0</v>
      </c>
      <c r="N128" s="228">
        <v>221.88</v>
      </c>
      <c r="O128" s="229">
        <f t="shared" si="4"/>
        <v>0</v>
      </c>
      <c r="P128">
        <f t="shared" si="5"/>
        <v>0</v>
      </c>
    </row>
    <row r="129" spans="1:16" ht="12.75">
      <c r="A129" s="223">
        <v>3056</v>
      </c>
      <c r="B129" s="75" t="s">
        <v>193</v>
      </c>
      <c r="C129" s="76"/>
      <c r="D129" s="77" t="s">
        <v>975</v>
      </c>
      <c r="E129" s="78"/>
      <c r="F129" s="77"/>
      <c r="G129" s="224" t="s">
        <v>119</v>
      </c>
      <c r="H129" s="75"/>
      <c r="I129" s="77"/>
      <c r="J129" s="79">
        <v>846.8</v>
      </c>
      <c r="K129" s="225"/>
      <c r="L129" s="226" t="s">
        <v>193</v>
      </c>
      <c r="M129" s="227">
        <f t="shared" si="3"/>
        <v>0</v>
      </c>
      <c r="N129" s="228">
        <v>846.8</v>
      </c>
      <c r="O129" s="229">
        <f t="shared" si="4"/>
        <v>0</v>
      </c>
      <c r="P129">
        <f t="shared" si="5"/>
        <v>0</v>
      </c>
    </row>
    <row r="130" spans="1:16" ht="12.75">
      <c r="A130" s="223">
        <v>3057</v>
      </c>
      <c r="B130" s="75" t="s">
        <v>193</v>
      </c>
      <c r="C130" s="76"/>
      <c r="D130" s="77" t="s">
        <v>976</v>
      </c>
      <c r="E130" s="78"/>
      <c r="F130" s="77"/>
      <c r="G130" s="224" t="s">
        <v>119</v>
      </c>
      <c r="H130" s="75"/>
      <c r="I130" s="77"/>
      <c r="J130" s="79">
        <v>368.23</v>
      </c>
      <c r="K130" s="225"/>
      <c r="L130" s="226" t="s">
        <v>193</v>
      </c>
      <c r="M130" s="227">
        <f t="shared" si="3"/>
        <v>0</v>
      </c>
      <c r="N130" s="228">
        <v>368.23</v>
      </c>
      <c r="O130" s="229">
        <f t="shared" si="4"/>
        <v>0</v>
      </c>
      <c r="P130">
        <f t="shared" si="5"/>
        <v>0</v>
      </c>
    </row>
    <row r="131" spans="1:16" ht="12.75">
      <c r="A131" s="223">
        <v>3058</v>
      </c>
      <c r="B131" s="75" t="s">
        <v>193</v>
      </c>
      <c r="C131" s="76"/>
      <c r="D131" s="77" t="s">
        <v>977</v>
      </c>
      <c r="E131" s="78"/>
      <c r="F131" s="77"/>
      <c r="G131" s="224" t="s">
        <v>119</v>
      </c>
      <c r="H131" s="75"/>
      <c r="I131" s="77"/>
      <c r="J131" s="79">
        <v>552.94</v>
      </c>
      <c r="K131" s="225"/>
      <c r="L131" s="226" t="s">
        <v>193</v>
      </c>
      <c r="M131" s="227">
        <f t="shared" si="3"/>
        <v>0</v>
      </c>
      <c r="N131" s="228">
        <v>552.94</v>
      </c>
      <c r="O131" s="229">
        <f t="shared" si="4"/>
        <v>0</v>
      </c>
      <c r="P131">
        <f t="shared" si="5"/>
        <v>0</v>
      </c>
    </row>
    <row r="132" spans="1:16" ht="12.75">
      <c r="A132" s="223">
        <v>3059</v>
      </c>
      <c r="B132" s="75" t="s">
        <v>193</v>
      </c>
      <c r="C132" s="76"/>
      <c r="D132" s="77" t="s">
        <v>978</v>
      </c>
      <c r="E132" s="78"/>
      <c r="F132" s="77"/>
      <c r="G132" s="224" t="s">
        <v>119</v>
      </c>
      <c r="H132" s="75"/>
      <c r="I132" s="77"/>
      <c r="J132" s="79">
        <v>329.67</v>
      </c>
      <c r="K132" s="225"/>
      <c r="L132" s="226" t="s">
        <v>193</v>
      </c>
      <c r="M132" s="227">
        <f t="shared" si="3"/>
        <v>0</v>
      </c>
      <c r="N132" s="228">
        <v>329.67</v>
      </c>
      <c r="O132" s="229">
        <f t="shared" si="4"/>
        <v>0</v>
      </c>
      <c r="P132">
        <f t="shared" si="5"/>
        <v>0</v>
      </c>
    </row>
    <row r="133" spans="1:16" ht="12.75">
      <c r="A133" s="223">
        <v>3060</v>
      </c>
      <c r="B133" s="75" t="s">
        <v>193</v>
      </c>
      <c r="C133" s="76"/>
      <c r="D133" s="77" t="s">
        <v>979</v>
      </c>
      <c r="E133" s="78"/>
      <c r="F133" s="77"/>
      <c r="G133" s="224" t="s">
        <v>119</v>
      </c>
      <c r="H133" s="75"/>
      <c r="I133" s="77"/>
      <c r="J133" s="79">
        <v>261.72</v>
      </c>
      <c r="K133" s="225"/>
      <c r="L133" s="226" t="s">
        <v>193</v>
      </c>
      <c r="M133" s="227">
        <f t="shared" si="3"/>
        <v>0</v>
      </c>
      <c r="N133" s="228">
        <v>261.72</v>
      </c>
      <c r="O133" s="229">
        <f t="shared" si="4"/>
        <v>0</v>
      </c>
      <c r="P133">
        <f t="shared" si="5"/>
        <v>0</v>
      </c>
    </row>
    <row r="134" spans="1:16" ht="12.75">
      <c r="A134" s="223">
        <v>3061</v>
      </c>
      <c r="B134" s="75" t="s">
        <v>193</v>
      </c>
      <c r="C134" s="76"/>
      <c r="D134" s="77" t="s">
        <v>980</v>
      </c>
      <c r="E134" s="78"/>
      <c r="F134" s="77"/>
      <c r="G134" s="224" t="s">
        <v>119</v>
      </c>
      <c r="H134" s="75"/>
      <c r="I134" s="77"/>
      <c r="J134" s="79">
        <v>380.65</v>
      </c>
      <c r="K134" s="225"/>
      <c r="L134" s="226" t="s">
        <v>193</v>
      </c>
      <c r="M134" s="227">
        <f t="shared" si="3"/>
        <v>0</v>
      </c>
      <c r="N134" s="228">
        <v>380.65</v>
      </c>
      <c r="O134" s="229">
        <f t="shared" si="4"/>
        <v>0</v>
      </c>
      <c r="P134">
        <f t="shared" si="5"/>
        <v>0</v>
      </c>
    </row>
    <row r="135" spans="1:16" ht="12.75">
      <c r="A135" s="223">
        <v>3062</v>
      </c>
      <c r="B135" s="75" t="s">
        <v>193</v>
      </c>
      <c r="C135" s="76"/>
      <c r="D135" s="77" t="s">
        <v>981</v>
      </c>
      <c r="E135" s="78"/>
      <c r="F135" s="77"/>
      <c r="G135" s="224" t="s">
        <v>119</v>
      </c>
      <c r="H135" s="75"/>
      <c r="I135" s="77"/>
      <c r="J135" s="79">
        <v>122.39</v>
      </c>
      <c r="K135" s="225"/>
      <c r="L135" s="226" t="s">
        <v>193</v>
      </c>
      <c r="M135" s="227">
        <f t="shared" si="3"/>
        <v>0</v>
      </c>
      <c r="N135" s="228">
        <v>122.39</v>
      </c>
      <c r="O135" s="229">
        <f t="shared" si="4"/>
        <v>0</v>
      </c>
      <c r="P135">
        <f t="shared" si="5"/>
        <v>0</v>
      </c>
    </row>
    <row r="136" spans="1:16" ht="12.75">
      <c r="A136" s="223">
        <v>3087</v>
      </c>
      <c r="B136" s="75" t="s">
        <v>314</v>
      </c>
      <c r="C136" s="76"/>
      <c r="D136" s="77" t="s">
        <v>982</v>
      </c>
      <c r="E136" s="78"/>
      <c r="F136" s="77"/>
      <c r="G136" s="224" t="s">
        <v>119</v>
      </c>
      <c r="H136" s="75"/>
      <c r="I136" s="77"/>
      <c r="J136" s="79">
        <v>27.4</v>
      </c>
      <c r="K136" s="225"/>
      <c r="L136" s="226" t="s">
        <v>314</v>
      </c>
      <c r="M136" s="227">
        <f aca="true" t="shared" si="6" ref="M136:M199">IF(K136&lt;&gt;"",L136-K136,0)</f>
        <v>0</v>
      </c>
      <c r="N136" s="228">
        <v>27.4</v>
      </c>
      <c r="O136" s="229">
        <f aca="true" t="shared" si="7" ref="O136:O199">IF(K136&lt;&gt;"",N136*M136,0)</f>
        <v>0</v>
      </c>
      <c r="P136">
        <f aca="true" t="shared" si="8" ref="P136:P199">IF(K136&lt;&gt;"",N136,0)</f>
        <v>0</v>
      </c>
    </row>
    <row r="137" spans="1:16" ht="12.75">
      <c r="A137" s="223">
        <v>3088</v>
      </c>
      <c r="B137" s="75" t="s">
        <v>314</v>
      </c>
      <c r="C137" s="76"/>
      <c r="D137" s="77" t="s">
        <v>983</v>
      </c>
      <c r="E137" s="78"/>
      <c r="F137" s="77"/>
      <c r="G137" s="224" t="s">
        <v>119</v>
      </c>
      <c r="H137" s="75"/>
      <c r="I137" s="77"/>
      <c r="J137" s="79">
        <v>8.49</v>
      </c>
      <c r="K137" s="225"/>
      <c r="L137" s="226" t="s">
        <v>314</v>
      </c>
      <c r="M137" s="227">
        <f t="shared" si="6"/>
        <v>0</v>
      </c>
      <c r="N137" s="228">
        <v>8.49</v>
      </c>
      <c r="O137" s="229">
        <f t="shared" si="7"/>
        <v>0</v>
      </c>
      <c r="P137">
        <f t="shared" si="8"/>
        <v>0</v>
      </c>
    </row>
    <row r="138" spans="1:16" ht="12.75">
      <c r="A138" s="223">
        <v>3089</v>
      </c>
      <c r="B138" s="75" t="s">
        <v>314</v>
      </c>
      <c r="C138" s="76"/>
      <c r="D138" s="77" t="s">
        <v>984</v>
      </c>
      <c r="E138" s="78"/>
      <c r="F138" s="77"/>
      <c r="G138" s="224" t="s">
        <v>119</v>
      </c>
      <c r="H138" s="75"/>
      <c r="I138" s="77"/>
      <c r="J138" s="79">
        <v>20.44</v>
      </c>
      <c r="K138" s="225"/>
      <c r="L138" s="226" t="s">
        <v>314</v>
      </c>
      <c r="M138" s="227">
        <f t="shared" si="6"/>
        <v>0</v>
      </c>
      <c r="N138" s="228">
        <v>20.44</v>
      </c>
      <c r="O138" s="229">
        <f t="shared" si="7"/>
        <v>0</v>
      </c>
      <c r="P138">
        <f t="shared" si="8"/>
        <v>0</v>
      </c>
    </row>
    <row r="139" spans="1:16" ht="12.75">
      <c r="A139" s="223">
        <v>3090</v>
      </c>
      <c r="B139" s="75" t="s">
        <v>314</v>
      </c>
      <c r="C139" s="76"/>
      <c r="D139" s="77" t="s">
        <v>985</v>
      </c>
      <c r="E139" s="78"/>
      <c r="F139" s="77"/>
      <c r="G139" s="224" t="s">
        <v>119</v>
      </c>
      <c r="H139" s="75"/>
      <c r="I139" s="77"/>
      <c r="J139" s="79">
        <v>8.49</v>
      </c>
      <c r="K139" s="225"/>
      <c r="L139" s="226" t="s">
        <v>314</v>
      </c>
      <c r="M139" s="227">
        <f t="shared" si="6"/>
        <v>0</v>
      </c>
      <c r="N139" s="228">
        <v>8.49</v>
      </c>
      <c r="O139" s="229">
        <f t="shared" si="7"/>
        <v>0</v>
      </c>
      <c r="P139">
        <f t="shared" si="8"/>
        <v>0</v>
      </c>
    </row>
    <row r="140" spans="1:16" ht="12.75">
      <c r="A140" s="223">
        <v>3092</v>
      </c>
      <c r="B140" s="75" t="s">
        <v>314</v>
      </c>
      <c r="C140" s="76"/>
      <c r="D140" s="77" t="s">
        <v>986</v>
      </c>
      <c r="E140" s="78"/>
      <c r="F140" s="77"/>
      <c r="G140" s="224" t="s">
        <v>119</v>
      </c>
      <c r="H140" s="75"/>
      <c r="I140" s="77"/>
      <c r="J140" s="79">
        <v>21.46</v>
      </c>
      <c r="K140" s="225"/>
      <c r="L140" s="226" t="s">
        <v>314</v>
      </c>
      <c r="M140" s="227">
        <f t="shared" si="6"/>
        <v>0</v>
      </c>
      <c r="N140" s="228">
        <v>21.46</v>
      </c>
      <c r="O140" s="229">
        <f t="shared" si="7"/>
        <v>0</v>
      </c>
      <c r="P140">
        <f t="shared" si="8"/>
        <v>0</v>
      </c>
    </row>
    <row r="141" spans="1:16" ht="12.75">
      <c r="A141" s="223">
        <v>3093</v>
      </c>
      <c r="B141" s="75" t="s">
        <v>314</v>
      </c>
      <c r="C141" s="76"/>
      <c r="D141" s="77" t="s">
        <v>987</v>
      </c>
      <c r="E141" s="78"/>
      <c r="F141" s="77"/>
      <c r="G141" s="224" t="s">
        <v>119</v>
      </c>
      <c r="H141" s="75"/>
      <c r="I141" s="77"/>
      <c r="J141" s="79">
        <v>8.49</v>
      </c>
      <c r="K141" s="225"/>
      <c r="L141" s="226" t="s">
        <v>314</v>
      </c>
      <c r="M141" s="227">
        <f t="shared" si="6"/>
        <v>0</v>
      </c>
      <c r="N141" s="228">
        <v>8.49</v>
      </c>
      <c r="O141" s="229">
        <f t="shared" si="7"/>
        <v>0</v>
      </c>
      <c r="P141">
        <f t="shared" si="8"/>
        <v>0</v>
      </c>
    </row>
    <row r="142" spans="1:16" ht="12.75">
      <c r="A142" s="223">
        <v>3095</v>
      </c>
      <c r="B142" s="75" t="s">
        <v>314</v>
      </c>
      <c r="C142" s="76"/>
      <c r="D142" s="77" t="s">
        <v>988</v>
      </c>
      <c r="E142" s="78"/>
      <c r="F142" s="77"/>
      <c r="G142" s="224" t="s">
        <v>119</v>
      </c>
      <c r="H142" s="75"/>
      <c r="I142" s="77"/>
      <c r="J142" s="79">
        <v>286.02</v>
      </c>
      <c r="K142" s="225"/>
      <c r="L142" s="226" t="s">
        <v>314</v>
      </c>
      <c r="M142" s="227">
        <f t="shared" si="6"/>
        <v>0</v>
      </c>
      <c r="N142" s="228">
        <v>286.02</v>
      </c>
      <c r="O142" s="229">
        <f t="shared" si="7"/>
        <v>0</v>
      </c>
      <c r="P142">
        <f t="shared" si="8"/>
        <v>0</v>
      </c>
    </row>
    <row r="143" spans="1:16" ht="12.75">
      <c r="A143" s="223">
        <v>3097</v>
      </c>
      <c r="B143" s="75" t="s">
        <v>314</v>
      </c>
      <c r="C143" s="76"/>
      <c r="D143" s="77" t="s">
        <v>989</v>
      </c>
      <c r="E143" s="78"/>
      <c r="F143" s="77"/>
      <c r="G143" s="224" t="s">
        <v>119</v>
      </c>
      <c r="H143" s="75"/>
      <c r="I143" s="77"/>
      <c r="J143" s="79">
        <v>19.11</v>
      </c>
      <c r="K143" s="225"/>
      <c r="L143" s="226" t="s">
        <v>314</v>
      </c>
      <c r="M143" s="227">
        <f t="shared" si="6"/>
        <v>0</v>
      </c>
      <c r="N143" s="228">
        <v>19.11</v>
      </c>
      <c r="O143" s="229">
        <f t="shared" si="7"/>
        <v>0</v>
      </c>
      <c r="P143">
        <f t="shared" si="8"/>
        <v>0</v>
      </c>
    </row>
    <row r="144" spans="1:16" ht="12.75">
      <c r="A144" s="223">
        <v>3098</v>
      </c>
      <c r="B144" s="75" t="s">
        <v>314</v>
      </c>
      <c r="C144" s="76"/>
      <c r="D144" s="77" t="s">
        <v>990</v>
      </c>
      <c r="E144" s="78"/>
      <c r="F144" s="77"/>
      <c r="G144" s="224" t="s">
        <v>119</v>
      </c>
      <c r="H144" s="75"/>
      <c r="I144" s="77"/>
      <c r="J144" s="79">
        <v>460</v>
      </c>
      <c r="K144" s="225"/>
      <c r="L144" s="226" t="s">
        <v>314</v>
      </c>
      <c r="M144" s="227">
        <f t="shared" si="6"/>
        <v>0</v>
      </c>
      <c r="N144" s="228">
        <v>460</v>
      </c>
      <c r="O144" s="229">
        <f t="shared" si="7"/>
        <v>0</v>
      </c>
      <c r="P144">
        <f t="shared" si="8"/>
        <v>0</v>
      </c>
    </row>
    <row r="145" spans="1:16" ht="12.75">
      <c r="A145" s="223">
        <v>3099</v>
      </c>
      <c r="B145" s="75" t="s">
        <v>314</v>
      </c>
      <c r="C145" s="76"/>
      <c r="D145" s="77" t="s">
        <v>991</v>
      </c>
      <c r="E145" s="78"/>
      <c r="F145" s="77"/>
      <c r="G145" s="224" t="s">
        <v>119</v>
      </c>
      <c r="H145" s="75"/>
      <c r="I145" s="77"/>
      <c r="J145" s="79">
        <v>4522.95</v>
      </c>
      <c r="K145" s="225"/>
      <c r="L145" s="226" t="s">
        <v>314</v>
      </c>
      <c r="M145" s="227">
        <f t="shared" si="6"/>
        <v>0</v>
      </c>
      <c r="N145" s="228">
        <v>4522.95</v>
      </c>
      <c r="O145" s="229">
        <f t="shared" si="7"/>
        <v>0</v>
      </c>
      <c r="P145">
        <f t="shared" si="8"/>
        <v>0</v>
      </c>
    </row>
    <row r="146" spans="1:16" ht="12.75">
      <c r="A146" s="223">
        <v>3100</v>
      </c>
      <c r="B146" s="75" t="s">
        <v>314</v>
      </c>
      <c r="C146" s="76"/>
      <c r="D146" s="77" t="s">
        <v>992</v>
      </c>
      <c r="E146" s="78"/>
      <c r="F146" s="77"/>
      <c r="G146" s="224" t="s">
        <v>119</v>
      </c>
      <c r="H146" s="75"/>
      <c r="I146" s="77"/>
      <c r="J146" s="79">
        <v>384.44</v>
      </c>
      <c r="K146" s="225"/>
      <c r="L146" s="226" t="s">
        <v>314</v>
      </c>
      <c r="M146" s="227">
        <f t="shared" si="6"/>
        <v>0</v>
      </c>
      <c r="N146" s="228">
        <v>384.44</v>
      </c>
      <c r="O146" s="229">
        <f t="shared" si="7"/>
        <v>0</v>
      </c>
      <c r="P146">
        <f t="shared" si="8"/>
        <v>0</v>
      </c>
    </row>
    <row r="147" spans="1:16" ht="12.75">
      <c r="A147" s="223">
        <v>3104</v>
      </c>
      <c r="B147" s="75" t="s">
        <v>332</v>
      </c>
      <c r="C147" s="76"/>
      <c r="D147" s="77" t="s">
        <v>993</v>
      </c>
      <c r="E147" s="78"/>
      <c r="F147" s="77"/>
      <c r="G147" s="224" t="s">
        <v>119</v>
      </c>
      <c r="H147" s="75"/>
      <c r="I147" s="77"/>
      <c r="J147" s="79">
        <v>134.32</v>
      </c>
      <c r="K147" s="225"/>
      <c r="L147" s="226" t="s">
        <v>332</v>
      </c>
      <c r="M147" s="227">
        <f t="shared" si="6"/>
        <v>0</v>
      </c>
      <c r="N147" s="228">
        <v>134.32</v>
      </c>
      <c r="O147" s="229">
        <f t="shared" si="7"/>
        <v>0</v>
      </c>
      <c r="P147">
        <f t="shared" si="8"/>
        <v>0</v>
      </c>
    </row>
    <row r="148" spans="1:16" ht="12.75">
      <c r="A148" s="223">
        <v>3105</v>
      </c>
      <c r="B148" s="75" t="s">
        <v>332</v>
      </c>
      <c r="C148" s="76"/>
      <c r="D148" s="77" t="s">
        <v>994</v>
      </c>
      <c r="E148" s="78"/>
      <c r="F148" s="77"/>
      <c r="G148" s="224" t="s">
        <v>119</v>
      </c>
      <c r="H148" s="75"/>
      <c r="I148" s="77"/>
      <c r="J148" s="79">
        <v>151.11</v>
      </c>
      <c r="K148" s="225"/>
      <c r="L148" s="226" t="s">
        <v>332</v>
      </c>
      <c r="M148" s="227">
        <f t="shared" si="6"/>
        <v>0</v>
      </c>
      <c r="N148" s="228">
        <v>151.11</v>
      </c>
      <c r="O148" s="229">
        <f t="shared" si="7"/>
        <v>0</v>
      </c>
      <c r="P148">
        <f t="shared" si="8"/>
        <v>0</v>
      </c>
    </row>
    <row r="149" spans="1:16" ht="12.75">
      <c r="A149" s="223">
        <v>3106</v>
      </c>
      <c r="B149" s="75" t="s">
        <v>332</v>
      </c>
      <c r="C149" s="76"/>
      <c r="D149" s="77" t="s">
        <v>995</v>
      </c>
      <c r="E149" s="78"/>
      <c r="F149" s="77"/>
      <c r="G149" s="224" t="s">
        <v>119</v>
      </c>
      <c r="H149" s="75"/>
      <c r="I149" s="77"/>
      <c r="J149" s="79">
        <v>235.06</v>
      </c>
      <c r="K149" s="225"/>
      <c r="L149" s="226" t="s">
        <v>332</v>
      </c>
      <c r="M149" s="227">
        <f t="shared" si="6"/>
        <v>0</v>
      </c>
      <c r="N149" s="228">
        <v>235.06</v>
      </c>
      <c r="O149" s="229">
        <f t="shared" si="7"/>
        <v>0</v>
      </c>
      <c r="P149">
        <f t="shared" si="8"/>
        <v>0</v>
      </c>
    </row>
    <row r="150" spans="1:16" ht="12.75">
      <c r="A150" s="223">
        <v>3107</v>
      </c>
      <c r="B150" s="75" t="s">
        <v>332</v>
      </c>
      <c r="C150" s="76"/>
      <c r="D150" s="77" t="s">
        <v>996</v>
      </c>
      <c r="E150" s="78"/>
      <c r="F150" s="77"/>
      <c r="G150" s="224" t="s">
        <v>119</v>
      </c>
      <c r="H150" s="75"/>
      <c r="I150" s="77"/>
      <c r="J150" s="79">
        <v>319.01</v>
      </c>
      <c r="K150" s="225"/>
      <c r="L150" s="226" t="s">
        <v>332</v>
      </c>
      <c r="M150" s="227">
        <f t="shared" si="6"/>
        <v>0</v>
      </c>
      <c r="N150" s="228">
        <v>319.01</v>
      </c>
      <c r="O150" s="229">
        <f t="shared" si="7"/>
        <v>0</v>
      </c>
      <c r="P150">
        <f t="shared" si="8"/>
        <v>0</v>
      </c>
    </row>
    <row r="151" spans="1:16" ht="12.75">
      <c r="A151" s="223">
        <v>3108</v>
      </c>
      <c r="B151" s="75" t="s">
        <v>332</v>
      </c>
      <c r="C151" s="76"/>
      <c r="D151" s="77" t="s">
        <v>997</v>
      </c>
      <c r="E151" s="78"/>
      <c r="F151" s="77"/>
      <c r="G151" s="224" t="s">
        <v>119</v>
      </c>
      <c r="H151" s="75"/>
      <c r="I151" s="77"/>
      <c r="J151" s="79">
        <v>83.95</v>
      </c>
      <c r="K151" s="225"/>
      <c r="L151" s="226" t="s">
        <v>332</v>
      </c>
      <c r="M151" s="227">
        <f t="shared" si="6"/>
        <v>0</v>
      </c>
      <c r="N151" s="228">
        <v>83.95</v>
      </c>
      <c r="O151" s="229">
        <f t="shared" si="7"/>
        <v>0</v>
      </c>
      <c r="P151">
        <f t="shared" si="8"/>
        <v>0</v>
      </c>
    </row>
    <row r="152" spans="1:16" ht="12.75">
      <c r="A152" s="223">
        <v>3109</v>
      </c>
      <c r="B152" s="75" t="s">
        <v>332</v>
      </c>
      <c r="C152" s="76"/>
      <c r="D152" s="77" t="s">
        <v>998</v>
      </c>
      <c r="E152" s="78"/>
      <c r="F152" s="77"/>
      <c r="G152" s="224" t="s">
        <v>119</v>
      </c>
      <c r="H152" s="75"/>
      <c r="I152" s="77"/>
      <c r="J152" s="79">
        <v>151.11</v>
      </c>
      <c r="K152" s="225"/>
      <c r="L152" s="226" t="s">
        <v>332</v>
      </c>
      <c r="M152" s="227">
        <f t="shared" si="6"/>
        <v>0</v>
      </c>
      <c r="N152" s="228">
        <v>151.11</v>
      </c>
      <c r="O152" s="229">
        <f t="shared" si="7"/>
        <v>0</v>
      </c>
      <c r="P152">
        <f t="shared" si="8"/>
        <v>0</v>
      </c>
    </row>
    <row r="153" spans="1:16" ht="12.75">
      <c r="A153" s="223">
        <v>3111</v>
      </c>
      <c r="B153" s="75" t="s">
        <v>332</v>
      </c>
      <c r="C153" s="76"/>
      <c r="D153" s="77" t="s">
        <v>999</v>
      </c>
      <c r="E153" s="78"/>
      <c r="F153" s="77"/>
      <c r="G153" s="224" t="s">
        <v>119</v>
      </c>
      <c r="H153" s="75"/>
      <c r="I153" s="77"/>
      <c r="J153" s="79">
        <v>320.32</v>
      </c>
      <c r="K153" s="225"/>
      <c r="L153" s="226" t="s">
        <v>332</v>
      </c>
      <c r="M153" s="227">
        <f t="shared" si="6"/>
        <v>0</v>
      </c>
      <c r="N153" s="228">
        <v>320.32</v>
      </c>
      <c r="O153" s="229">
        <f t="shared" si="7"/>
        <v>0</v>
      </c>
      <c r="P153">
        <f t="shared" si="8"/>
        <v>0</v>
      </c>
    </row>
    <row r="154" spans="1:16" ht="12.75">
      <c r="A154" s="223">
        <v>3113</v>
      </c>
      <c r="B154" s="75" t="s">
        <v>332</v>
      </c>
      <c r="C154" s="76"/>
      <c r="D154" s="77" t="s">
        <v>936</v>
      </c>
      <c r="E154" s="78"/>
      <c r="F154" s="77"/>
      <c r="G154" s="224" t="s">
        <v>119</v>
      </c>
      <c r="H154" s="75"/>
      <c r="I154" s="77"/>
      <c r="J154" s="79">
        <v>1500</v>
      </c>
      <c r="K154" s="225"/>
      <c r="L154" s="226" t="s">
        <v>332</v>
      </c>
      <c r="M154" s="227">
        <f t="shared" si="6"/>
        <v>0</v>
      </c>
      <c r="N154" s="228">
        <v>1500</v>
      </c>
      <c r="O154" s="229">
        <f t="shared" si="7"/>
        <v>0</v>
      </c>
      <c r="P154">
        <f t="shared" si="8"/>
        <v>0</v>
      </c>
    </row>
    <row r="155" spans="1:16" ht="12.75">
      <c r="A155" s="223">
        <v>3114</v>
      </c>
      <c r="B155" s="75" t="s">
        <v>332</v>
      </c>
      <c r="C155" s="76"/>
      <c r="D155" s="77" t="s">
        <v>938</v>
      </c>
      <c r="E155" s="78"/>
      <c r="F155" s="77"/>
      <c r="G155" s="224" t="s">
        <v>119</v>
      </c>
      <c r="H155" s="75"/>
      <c r="I155" s="77"/>
      <c r="J155" s="79">
        <v>1000</v>
      </c>
      <c r="K155" s="225"/>
      <c r="L155" s="226" t="s">
        <v>332</v>
      </c>
      <c r="M155" s="227">
        <f t="shared" si="6"/>
        <v>0</v>
      </c>
      <c r="N155" s="228">
        <v>1000</v>
      </c>
      <c r="O155" s="229">
        <f t="shared" si="7"/>
        <v>0</v>
      </c>
      <c r="P155">
        <f t="shared" si="8"/>
        <v>0</v>
      </c>
    </row>
    <row r="156" spans="1:16" ht="12.75">
      <c r="A156" s="223">
        <v>3115</v>
      </c>
      <c r="B156" s="75" t="s">
        <v>332</v>
      </c>
      <c r="C156" s="76"/>
      <c r="D156" s="77" t="s">
        <v>1000</v>
      </c>
      <c r="E156" s="78"/>
      <c r="F156" s="77"/>
      <c r="G156" s="224" t="s">
        <v>119</v>
      </c>
      <c r="H156" s="75"/>
      <c r="I156" s="77"/>
      <c r="J156" s="79">
        <v>816.37</v>
      </c>
      <c r="K156" s="225"/>
      <c r="L156" s="226" t="s">
        <v>332</v>
      </c>
      <c r="M156" s="227">
        <f t="shared" si="6"/>
        <v>0</v>
      </c>
      <c r="N156" s="228">
        <v>816.37</v>
      </c>
      <c r="O156" s="229">
        <f t="shared" si="7"/>
        <v>0</v>
      </c>
      <c r="P156">
        <f t="shared" si="8"/>
        <v>0</v>
      </c>
    </row>
    <row r="157" spans="1:16" ht="12.75">
      <c r="A157" s="223">
        <v>3116</v>
      </c>
      <c r="B157" s="75" t="s">
        <v>332</v>
      </c>
      <c r="C157" s="76"/>
      <c r="D157" s="77" t="s">
        <v>1001</v>
      </c>
      <c r="E157" s="78"/>
      <c r="F157" s="77"/>
      <c r="G157" s="224" t="s">
        <v>119</v>
      </c>
      <c r="H157" s="75"/>
      <c r="I157" s="77"/>
      <c r="J157" s="79">
        <v>5000</v>
      </c>
      <c r="K157" s="225"/>
      <c r="L157" s="226" t="s">
        <v>332</v>
      </c>
      <c r="M157" s="227">
        <f t="shared" si="6"/>
        <v>0</v>
      </c>
      <c r="N157" s="228">
        <v>5000</v>
      </c>
      <c r="O157" s="229">
        <f t="shared" si="7"/>
        <v>0</v>
      </c>
      <c r="P157">
        <f t="shared" si="8"/>
        <v>0</v>
      </c>
    </row>
    <row r="158" spans="1:16" ht="12.75">
      <c r="A158" s="223">
        <v>3129</v>
      </c>
      <c r="B158" s="75" t="s">
        <v>332</v>
      </c>
      <c r="C158" s="76"/>
      <c r="D158" s="77" t="s">
        <v>1000</v>
      </c>
      <c r="E158" s="78"/>
      <c r="F158" s="77"/>
      <c r="G158" s="224" t="s">
        <v>119</v>
      </c>
      <c r="H158" s="75"/>
      <c r="I158" s="77"/>
      <c r="J158" s="79">
        <v>2411.28</v>
      </c>
      <c r="K158" s="225"/>
      <c r="L158" s="226" t="s">
        <v>332</v>
      </c>
      <c r="M158" s="227">
        <f t="shared" si="6"/>
        <v>0</v>
      </c>
      <c r="N158" s="228">
        <v>2411.28</v>
      </c>
      <c r="O158" s="229">
        <f t="shared" si="7"/>
        <v>0</v>
      </c>
      <c r="P158">
        <f t="shared" si="8"/>
        <v>0</v>
      </c>
    </row>
    <row r="159" spans="1:16" ht="12.75">
      <c r="A159" s="223">
        <v>3130</v>
      </c>
      <c r="B159" s="75" t="s">
        <v>405</v>
      </c>
      <c r="C159" s="76"/>
      <c r="D159" s="77" t="s">
        <v>1002</v>
      </c>
      <c r="E159" s="78"/>
      <c r="F159" s="77"/>
      <c r="G159" s="224" t="s">
        <v>119</v>
      </c>
      <c r="H159" s="75"/>
      <c r="I159" s="77"/>
      <c r="J159" s="79">
        <v>600</v>
      </c>
      <c r="K159" s="225"/>
      <c r="L159" s="226" t="s">
        <v>405</v>
      </c>
      <c r="M159" s="227">
        <f t="shared" si="6"/>
        <v>0</v>
      </c>
      <c r="N159" s="228">
        <v>600</v>
      </c>
      <c r="O159" s="229">
        <f t="shared" si="7"/>
        <v>0</v>
      </c>
      <c r="P159">
        <f t="shared" si="8"/>
        <v>0</v>
      </c>
    </row>
    <row r="160" spans="1:16" ht="12.75">
      <c r="A160" s="223">
        <v>3131</v>
      </c>
      <c r="B160" s="75" t="s">
        <v>405</v>
      </c>
      <c r="C160" s="76"/>
      <c r="D160" s="77" t="s">
        <v>1003</v>
      </c>
      <c r="E160" s="78"/>
      <c r="F160" s="77"/>
      <c r="G160" s="224" t="s">
        <v>119</v>
      </c>
      <c r="H160" s="75"/>
      <c r="I160" s="77"/>
      <c r="J160" s="79">
        <v>3994.73</v>
      </c>
      <c r="K160" s="225"/>
      <c r="L160" s="226" t="s">
        <v>405</v>
      </c>
      <c r="M160" s="227">
        <f t="shared" si="6"/>
        <v>0</v>
      </c>
      <c r="N160" s="228">
        <v>3994.73</v>
      </c>
      <c r="O160" s="229">
        <f t="shared" si="7"/>
        <v>0</v>
      </c>
      <c r="P160">
        <f t="shared" si="8"/>
        <v>0</v>
      </c>
    </row>
    <row r="161" spans="1:16" ht="12.75">
      <c r="A161" s="223">
        <v>3132</v>
      </c>
      <c r="B161" s="75" t="s">
        <v>405</v>
      </c>
      <c r="C161" s="76"/>
      <c r="D161" s="77" t="s">
        <v>1003</v>
      </c>
      <c r="E161" s="78"/>
      <c r="F161" s="77"/>
      <c r="G161" s="224" t="s">
        <v>119</v>
      </c>
      <c r="H161" s="75"/>
      <c r="I161" s="77"/>
      <c r="J161" s="79">
        <v>1525</v>
      </c>
      <c r="K161" s="225"/>
      <c r="L161" s="226" t="s">
        <v>405</v>
      </c>
      <c r="M161" s="227">
        <f t="shared" si="6"/>
        <v>0</v>
      </c>
      <c r="N161" s="228">
        <v>1525</v>
      </c>
      <c r="O161" s="229">
        <f t="shared" si="7"/>
        <v>0</v>
      </c>
      <c r="P161">
        <f t="shared" si="8"/>
        <v>0</v>
      </c>
    </row>
    <row r="162" spans="1:16" ht="12.75">
      <c r="A162" s="223">
        <v>3133</v>
      </c>
      <c r="B162" s="75" t="s">
        <v>405</v>
      </c>
      <c r="C162" s="76"/>
      <c r="D162" s="77" t="s">
        <v>1004</v>
      </c>
      <c r="E162" s="78"/>
      <c r="F162" s="77"/>
      <c r="G162" s="224" t="s">
        <v>119</v>
      </c>
      <c r="H162" s="75"/>
      <c r="I162" s="77"/>
      <c r="J162" s="79">
        <v>1110.03</v>
      </c>
      <c r="K162" s="225"/>
      <c r="L162" s="226" t="s">
        <v>405</v>
      </c>
      <c r="M162" s="227">
        <f t="shared" si="6"/>
        <v>0</v>
      </c>
      <c r="N162" s="228">
        <v>1110.03</v>
      </c>
      <c r="O162" s="229">
        <f t="shared" si="7"/>
        <v>0</v>
      </c>
      <c r="P162">
        <f t="shared" si="8"/>
        <v>0</v>
      </c>
    </row>
    <row r="163" spans="1:16" ht="12.75">
      <c r="A163" s="223">
        <v>3134</v>
      </c>
      <c r="B163" s="75" t="s">
        <v>405</v>
      </c>
      <c r="C163" s="76"/>
      <c r="D163" s="77" t="s">
        <v>1005</v>
      </c>
      <c r="E163" s="78"/>
      <c r="F163" s="77"/>
      <c r="G163" s="224" t="s">
        <v>119</v>
      </c>
      <c r="H163" s="75"/>
      <c r="I163" s="77"/>
      <c r="J163" s="79">
        <v>1398.08</v>
      </c>
      <c r="K163" s="225"/>
      <c r="L163" s="226" t="s">
        <v>405</v>
      </c>
      <c r="M163" s="227">
        <f t="shared" si="6"/>
        <v>0</v>
      </c>
      <c r="N163" s="228">
        <v>1398.08</v>
      </c>
      <c r="O163" s="229">
        <f t="shared" si="7"/>
        <v>0</v>
      </c>
      <c r="P163">
        <f t="shared" si="8"/>
        <v>0</v>
      </c>
    </row>
    <row r="164" spans="1:16" ht="12.75">
      <c r="A164" s="223">
        <v>3135</v>
      </c>
      <c r="B164" s="75" t="s">
        <v>409</v>
      </c>
      <c r="C164" s="76"/>
      <c r="D164" s="77" t="s">
        <v>1006</v>
      </c>
      <c r="E164" s="78"/>
      <c r="F164" s="77"/>
      <c r="G164" s="224" t="s">
        <v>119</v>
      </c>
      <c r="H164" s="75"/>
      <c r="I164" s="77"/>
      <c r="J164" s="79">
        <v>36.39</v>
      </c>
      <c r="K164" s="225"/>
      <c r="L164" s="226" t="s">
        <v>409</v>
      </c>
      <c r="M164" s="227">
        <f t="shared" si="6"/>
        <v>0</v>
      </c>
      <c r="N164" s="228">
        <v>36.39</v>
      </c>
      <c r="O164" s="229">
        <f t="shared" si="7"/>
        <v>0</v>
      </c>
      <c r="P164">
        <f t="shared" si="8"/>
        <v>0</v>
      </c>
    </row>
    <row r="165" spans="1:16" ht="12.75">
      <c r="A165" s="223">
        <v>3137</v>
      </c>
      <c r="B165" s="75" t="s">
        <v>409</v>
      </c>
      <c r="C165" s="76"/>
      <c r="D165" s="77" t="s">
        <v>938</v>
      </c>
      <c r="E165" s="78"/>
      <c r="F165" s="77"/>
      <c r="G165" s="224" t="s">
        <v>119</v>
      </c>
      <c r="H165" s="75"/>
      <c r="I165" s="77"/>
      <c r="J165" s="79">
        <v>5600</v>
      </c>
      <c r="K165" s="225"/>
      <c r="L165" s="226" t="s">
        <v>409</v>
      </c>
      <c r="M165" s="227">
        <f t="shared" si="6"/>
        <v>0</v>
      </c>
      <c r="N165" s="228">
        <v>5600</v>
      </c>
      <c r="O165" s="229">
        <f t="shared" si="7"/>
        <v>0</v>
      </c>
      <c r="P165">
        <f t="shared" si="8"/>
        <v>0</v>
      </c>
    </row>
    <row r="166" spans="1:16" ht="12.75">
      <c r="A166" s="223">
        <v>3138</v>
      </c>
      <c r="B166" s="75" t="s">
        <v>409</v>
      </c>
      <c r="C166" s="76"/>
      <c r="D166" s="77" t="s">
        <v>938</v>
      </c>
      <c r="E166" s="78"/>
      <c r="F166" s="77"/>
      <c r="G166" s="224" t="s">
        <v>119</v>
      </c>
      <c r="H166" s="75"/>
      <c r="I166" s="77"/>
      <c r="J166" s="79">
        <v>4400</v>
      </c>
      <c r="K166" s="225"/>
      <c r="L166" s="226" t="s">
        <v>409</v>
      </c>
      <c r="M166" s="227">
        <f t="shared" si="6"/>
        <v>0</v>
      </c>
      <c r="N166" s="228">
        <v>4400</v>
      </c>
      <c r="O166" s="229">
        <f t="shared" si="7"/>
        <v>0</v>
      </c>
      <c r="P166">
        <f t="shared" si="8"/>
        <v>0</v>
      </c>
    </row>
    <row r="167" spans="1:16" ht="12.75">
      <c r="A167" s="223">
        <v>3140</v>
      </c>
      <c r="B167" s="75" t="s">
        <v>409</v>
      </c>
      <c r="C167" s="76"/>
      <c r="D167" s="77" t="s">
        <v>1007</v>
      </c>
      <c r="E167" s="78"/>
      <c r="F167" s="77"/>
      <c r="G167" s="224" t="s">
        <v>119</v>
      </c>
      <c r="H167" s="75"/>
      <c r="I167" s="77"/>
      <c r="J167" s="79">
        <v>15</v>
      </c>
      <c r="K167" s="225"/>
      <c r="L167" s="226" t="s">
        <v>409</v>
      </c>
      <c r="M167" s="227">
        <f t="shared" si="6"/>
        <v>0</v>
      </c>
      <c r="N167" s="228">
        <v>15</v>
      </c>
      <c r="O167" s="229">
        <f t="shared" si="7"/>
        <v>0</v>
      </c>
      <c r="P167">
        <f t="shared" si="8"/>
        <v>0</v>
      </c>
    </row>
    <row r="168" spans="1:16" ht="12.75">
      <c r="A168" s="223">
        <v>3141</v>
      </c>
      <c r="B168" s="75" t="s">
        <v>409</v>
      </c>
      <c r="C168" s="76"/>
      <c r="D168" s="77" t="s">
        <v>1008</v>
      </c>
      <c r="E168" s="78"/>
      <c r="F168" s="77"/>
      <c r="G168" s="224" t="s">
        <v>119</v>
      </c>
      <c r="H168" s="75"/>
      <c r="I168" s="77"/>
      <c r="J168" s="79">
        <v>7.67</v>
      </c>
      <c r="K168" s="225"/>
      <c r="L168" s="226" t="s">
        <v>409</v>
      </c>
      <c r="M168" s="227">
        <f t="shared" si="6"/>
        <v>0</v>
      </c>
      <c r="N168" s="228">
        <v>7.67</v>
      </c>
      <c r="O168" s="229">
        <f t="shared" si="7"/>
        <v>0</v>
      </c>
      <c r="P168">
        <f t="shared" si="8"/>
        <v>0</v>
      </c>
    </row>
    <row r="169" spans="1:16" ht="12.75">
      <c r="A169" s="223">
        <v>3142</v>
      </c>
      <c r="B169" s="75" t="s">
        <v>409</v>
      </c>
      <c r="C169" s="76"/>
      <c r="D169" s="77" t="s">
        <v>1009</v>
      </c>
      <c r="E169" s="78"/>
      <c r="F169" s="77"/>
      <c r="G169" s="224" t="s">
        <v>119</v>
      </c>
      <c r="H169" s="75"/>
      <c r="I169" s="77"/>
      <c r="J169" s="79">
        <v>15.34</v>
      </c>
      <c r="K169" s="225"/>
      <c r="L169" s="226" t="s">
        <v>409</v>
      </c>
      <c r="M169" s="227">
        <f t="shared" si="6"/>
        <v>0</v>
      </c>
      <c r="N169" s="228">
        <v>15.34</v>
      </c>
      <c r="O169" s="229">
        <f t="shared" si="7"/>
        <v>0</v>
      </c>
      <c r="P169">
        <f t="shared" si="8"/>
        <v>0</v>
      </c>
    </row>
    <row r="170" spans="1:16" ht="12.75">
      <c r="A170" s="223">
        <v>3143</v>
      </c>
      <c r="B170" s="75" t="s">
        <v>409</v>
      </c>
      <c r="C170" s="76"/>
      <c r="D170" s="77" t="s">
        <v>1010</v>
      </c>
      <c r="E170" s="78"/>
      <c r="F170" s="77"/>
      <c r="G170" s="224" t="s">
        <v>119</v>
      </c>
      <c r="H170" s="75"/>
      <c r="I170" s="77"/>
      <c r="J170" s="79">
        <v>8.49</v>
      </c>
      <c r="K170" s="225"/>
      <c r="L170" s="226" t="s">
        <v>409</v>
      </c>
      <c r="M170" s="227">
        <f t="shared" si="6"/>
        <v>0</v>
      </c>
      <c r="N170" s="228">
        <v>8.49</v>
      </c>
      <c r="O170" s="229">
        <f t="shared" si="7"/>
        <v>0</v>
      </c>
      <c r="P170">
        <f t="shared" si="8"/>
        <v>0</v>
      </c>
    </row>
    <row r="171" spans="1:16" ht="12.75">
      <c r="A171" s="223">
        <v>3147</v>
      </c>
      <c r="B171" s="75" t="s">
        <v>133</v>
      </c>
      <c r="C171" s="76"/>
      <c r="D171" s="77" t="s">
        <v>1011</v>
      </c>
      <c r="E171" s="78"/>
      <c r="F171" s="77"/>
      <c r="G171" s="224" t="s">
        <v>119</v>
      </c>
      <c r="H171" s="75"/>
      <c r="I171" s="77"/>
      <c r="J171" s="79">
        <v>276.43</v>
      </c>
      <c r="K171" s="225"/>
      <c r="L171" s="226" t="s">
        <v>133</v>
      </c>
      <c r="M171" s="227">
        <f t="shared" si="6"/>
        <v>0</v>
      </c>
      <c r="N171" s="228">
        <v>276.43</v>
      </c>
      <c r="O171" s="229">
        <f t="shared" si="7"/>
        <v>0</v>
      </c>
      <c r="P171">
        <f t="shared" si="8"/>
        <v>0</v>
      </c>
    </row>
    <row r="172" spans="1:16" ht="12.75">
      <c r="A172" s="223">
        <v>3148</v>
      </c>
      <c r="B172" s="75" t="s">
        <v>133</v>
      </c>
      <c r="C172" s="76"/>
      <c r="D172" s="77" t="s">
        <v>1012</v>
      </c>
      <c r="E172" s="78"/>
      <c r="F172" s="77"/>
      <c r="G172" s="224" t="s">
        <v>119</v>
      </c>
      <c r="H172" s="75"/>
      <c r="I172" s="77"/>
      <c r="J172" s="79">
        <v>375</v>
      </c>
      <c r="K172" s="225"/>
      <c r="L172" s="226" t="s">
        <v>133</v>
      </c>
      <c r="M172" s="227">
        <f t="shared" si="6"/>
        <v>0</v>
      </c>
      <c r="N172" s="228">
        <v>375</v>
      </c>
      <c r="O172" s="229">
        <f t="shared" si="7"/>
        <v>0</v>
      </c>
      <c r="P172">
        <f t="shared" si="8"/>
        <v>0</v>
      </c>
    </row>
    <row r="173" spans="1:16" ht="12.75">
      <c r="A173" s="223">
        <v>3149</v>
      </c>
      <c r="B173" s="75" t="s">
        <v>133</v>
      </c>
      <c r="C173" s="76"/>
      <c r="D173" s="77" t="s">
        <v>1013</v>
      </c>
      <c r="E173" s="78"/>
      <c r="F173" s="77"/>
      <c r="G173" s="224" t="s">
        <v>119</v>
      </c>
      <c r="H173" s="75"/>
      <c r="I173" s="77"/>
      <c r="J173" s="79">
        <v>165</v>
      </c>
      <c r="K173" s="225"/>
      <c r="L173" s="226" t="s">
        <v>133</v>
      </c>
      <c r="M173" s="227">
        <f t="shared" si="6"/>
        <v>0</v>
      </c>
      <c r="N173" s="228">
        <v>165</v>
      </c>
      <c r="O173" s="229">
        <f t="shared" si="7"/>
        <v>0</v>
      </c>
      <c r="P173">
        <f t="shared" si="8"/>
        <v>0</v>
      </c>
    </row>
    <row r="174" spans="1:16" ht="12.75">
      <c r="A174" s="223">
        <v>3150</v>
      </c>
      <c r="B174" s="75" t="s">
        <v>133</v>
      </c>
      <c r="C174" s="76"/>
      <c r="D174" s="77" t="s">
        <v>1013</v>
      </c>
      <c r="E174" s="78"/>
      <c r="F174" s="77"/>
      <c r="G174" s="224" t="s">
        <v>119</v>
      </c>
      <c r="H174" s="75"/>
      <c r="I174" s="77"/>
      <c r="J174" s="79">
        <v>290</v>
      </c>
      <c r="K174" s="225"/>
      <c r="L174" s="226" t="s">
        <v>133</v>
      </c>
      <c r="M174" s="227">
        <f t="shared" si="6"/>
        <v>0</v>
      </c>
      <c r="N174" s="228">
        <v>290</v>
      </c>
      <c r="O174" s="229">
        <f t="shared" si="7"/>
        <v>0</v>
      </c>
      <c r="P174">
        <f t="shared" si="8"/>
        <v>0</v>
      </c>
    </row>
    <row r="175" spans="1:16" ht="12.75">
      <c r="A175" s="223">
        <v>3151</v>
      </c>
      <c r="B175" s="75" t="s">
        <v>133</v>
      </c>
      <c r="C175" s="76"/>
      <c r="D175" s="77" t="s">
        <v>1013</v>
      </c>
      <c r="E175" s="78"/>
      <c r="F175" s="77"/>
      <c r="G175" s="224" t="s">
        <v>119</v>
      </c>
      <c r="H175" s="75"/>
      <c r="I175" s="77"/>
      <c r="J175" s="79">
        <v>215</v>
      </c>
      <c r="K175" s="225"/>
      <c r="L175" s="226" t="s">
        <v>133</v>
      </c>
      <c r="M175" s="227">
        <f t="shared" si="6"/>
        <v>0</v>
      </c>
      <c r="N175" s="228">
        <v>215</v>
      </c>
      <c r="O175" s="229">
        <f t="shared" si="7"/>
        <v>0</v>
      </c>
      <c r="P175">
        <f t="shared" si="8"/>
        <v>0</v>
      </c>
    </row>
    <row r="176" spans="1:16" ht="12.75">
      <c r="A176" s="223">
        <v>3152</v>
      </c>
      <c r="B176" s="75" t="s">
        <v>133</v>
      </c>
      <c r="C176" s="76"/>
      <c r="D176" s="77" t="s">
        <v>1013</v>
      </c>
      <c r="E176" s="78"/>
      <c r="F176" s="77"/>
      <c r="G176" s="224" t="s">
        <v>119</v>
      </c>
      <c r="H176" s="75"/>
      <c r="I176" s="77"/>
      <c r="J176" s="79">
        <v>455</v>
      </c>
      <c r="K176" s="225"/>
      <c r="L176" s="226" t="s">
        <v>133</v>
      </c>
      <c r="M176" s="227">
        <f t="shared" si="6"/>
        <v>0</v>
      </c>
      <c r="N176" s="228">
        <v>455</v>
      </c>
      <c r="O176" s="229">
        <f t="shared" si="7"/>
        <v>0</v>
      </c>
      <c r="P176">
        <f t="shared" si="8"/>
        <v>0</v>
      </c>
    </row>
    <row r="177" spans="1:16" ht="12.75">
      <c r="A177" s="223">
        <v>3153</v>
      </c>
      <c r="B177" s="75" t="s">
        <v>133</v>
      </c>
      <c r="C177" s="76"/>
      <c r="D177" s="77" t="s">
        <v>1013</v>
      </c>
      <c r="E177" s="78"/>
      <c r="F177" s="77"/>
      <c r="G177" s="224" t="s">
        <v>119</v>
      </c>
      <c r="H177" s="75"/>
      <c r="I177" s="77"/>
      <c r="J177" s="79">
        <v>405</v>
      </c>
      <c r="K177" s="225"/>
      <c r="L177" s="226" t="s">
        <v>133</v>
      </c>
      <c r="M177" s="227">
        <f t="shared" si="6"/>
        <v>0</v>
      </c>
      <c r="N177" s="228">
        <v>405</v>
      </c>
      <c r="O177" s="229">
        <f t="shared" si="7"/>
        <v>0</v>
      </c>
      <c r="P177">
        <f t="shared" si="8"/>
        <v>0</v>
      </c>
    </row>
    <row r="178" spans="1:16" ht="12.75">
      <c r="A178" s="223">
        <v>3154</v>
      </c>
      <c r="B178" s="75" t="s">
        <v>133</v>
      </c>
      <c r="C178" s="76"/>
      <c r="D178" s="77" t="s">
        <v>1014</v>
      </c>
      <c r="E178" s="78"/>
      <c r="F178" s="77"/>
      <c r="G178" s="224" t="s">
        <v>119</v>
      </c>
      <c r="H178" s="75"/>
      <c r="I178" s="77"/>
      <c r="J178" s="79">
        <v>100</v>
      </c>
      <c r="K178" s="225"/>
      <c r="L178" s="226" t="s">
        <v>133</v>
      </c>
      <c r="M178" s="227">
        <f t="shared" si="6"/>
        <v>0</v>
      </c>
      <c r="N178" s="228">
        <v>100</v>
      </c>
      <c r="O178" s="229">
        <f t="shared" si="7"/>
        <v>0</v>
      </c>
      <c r="P178">
        <f t="shared" si="8"/>
        <v>0</v>
      </c>
    </row>
    <row r="179" spans="1:16" ht="12.75">
      <c r="A179" s="223">
        <v>3155</v>
      </c>
      <c r="B179" s="75" t="s">
        <v>133</v>
      </c>
      <c r="C179" s="76"/>
      <c r="D179" s="77" t="s">
        <v>1013</v>
      </c>
      <c r="E179" s="78"/>
      <c r="F179" s="77"/>
      <c r="G179" s="224" t="s">
        <v>119</v>
      </c>
      <c r="H179" s="75"/>
      <c r="I179" s="77"/>
      <c r="J179" s="79">
        <v>115</v>
      </c>
      <c r="K179" s="225"/>
      <c r="L179" s="226" t="s">
        <v>133</v>
      </c>
      <c r="M179" s="227">
        <f t="shared" si="6"/>
        <v>0</v>
      </c>
      <c r="N179" s="228">
        <v>115</v>
      </c>
      <c r="O179" s="229">
        <f t="shared" si="7"/>
        <v>0</v>
      </c>
      <c r="P179">
        <f t="shared" si="8"/>
        <v>0</v>
      </c>
    </row>
    <row r="180" spans="1:16" ht="12.75">
      <c r="A180" s="223">
        <v>3156</v>
      </c>
      <c r="B180" s="75" t="s">
        <v>133</v>
      </c>
      <c r="C180" s="76"/>
      <c r="D180" s="77" t="s">
        <v>1015</v>
      </c>
      <c r="E180" s="78"/>
      <c r="F180" s="77"/>
      <c r="G180" s="224" t="s">
        <v>119</v>
      </c>
      <c r="H180" s="75"/>
      <c r="I180" s="77"/>
      <c r="J180" s="79">
        <v>204.28</v>
      </c>
      <c r="K180" s="225"/>
      <c r="L180" s="226" t="s">
        <v>133</v>
      </c>
      <c r="M180" s="227">
        <f t="shared" si="6"/>
        <v>0</v>
      </c>
      <c r="N180" s="228">
        <v>204.28</v>
      </c>
      <c r="O180" s="229">
        <f t="shared" si="7"/>
        <v>0</v>
      </c>
      <c r="P180">
        <f t="shared" si="8"/>
        <v>0</v>
      </c>
    </row>
    <row r="181" spans="1:16" ht="12.75">
      <c r="A181" s="223">
        <v>3158</v>
      </c>
      <c r="B181" s="75" t="s">
        <v>133</v>
      </c>
      <c r="C181" s="76"/>
      <c r="D181" s="77" t="s">
        <v>1016</v>
      </c>
      <c r="E181" s="78"/>
      <c r="F181" s="77"/>
      <c r="G181" s="224" t="s">
        <v>119</v>
      </c>
      <c r="H181" s="75"/>
      <c r="I181" s="77"/>
      <c r="J181" s="79">
        <v>672.08</v>
      </c>
      <c r="K181" s="225"/>
      <c r="L181" s="226" t="s">
        <v>133</v>
      </c>
      <c r="M181" s="227">
        <f t="shared" si="6"/>
        <v>0</v>
      </c>
      <c r="N181" s="228">
        <v>672.08</v>
      </c>
      <c r="O181" s="229">
        <f t="shared" si="7"/>
        <v>0</v>
      </c>
      <c r="P181">
        <f t="shared" si="8"/>
        <v>0</v>
      </c>
    </row>
    <row r="182" spans="1:16" ht="12.75">
      <c r="A182" s="223">
        <v>3161</v>
      </c>
      <c r="B182" s="75" t="s">
        <v>437</v>
      </c>
      <c r="C182" s="76"/>
      <c r="D182" s="77" t="s">
        <v>1017</v>
      </c>
      <c r="E182" s="78"/>
      <c r="F182" s="77"/>
      <c r="G182" s="224" t="s">
        <v>119</v>
      </c>
      <c r="H182" s="75"/>
      <c r="I182" s="77"/>
      <c r="J182" s="79">
        <v>15.8</v>
      </c>
      <c r="K182" s="225"/>
      <c r="L182" s="226" t="s">
        <v>437</v>
      </c>
      <c r="M182" s="227">
        <f t="shared" si="6"/>
        <v>0</v>
      </c>
      <c r="N182" s="228">
        <v>15.8</v>
      </c>
      <c r="O182" s="229">
        <f t="shared" si="7"/>
        <v>0</v>
      </c>
      <c r="P182">
        <f t="shared" si="8"/>
        <v>0</v>
      </c>
    </row>
    <row r="183" spans="1:16" ht="12.75">
      <c r="A183" s="223">
        <v>3162</v>
      </c>
      <c r="B183" s="75" t="s">
        <v>437</v>
      </c>
      <c r="C183" s="76"/>
      <c r="D183" s="77" t="s">
        <v>1018</v>
      </c>
      <c r="E183" s="78"/>
      <c r="F183" s="77"/>
      <c r="G183" s="224" t="s">
        <v>119</v>
      </c>
      <c r="H183" s="75"/>
      <c r="I183" s="77"/>
      <c r="J183" s="79">
        <v>8.21</v>
      </c>
      <c r="K183" s="225"/>
      <c r="L183" s="226" t="s">
        <v>437</v>
      </c>
      <c r="M183" s="227">
        <f t="shared" si="6"/>
        <v>0</v>
      </c>
      <c r="N183" s="228">
        <v>8.21</v>
      </c>
      <c r="O183" s="229">
        <f t="shared" si="7"/>
        <v>0</v>
      </c>
      <c r="P183">
        <f t="shared" si="8"/>
        <v>0</v>
      </c>
    </row>
    <row r="184" spans="1:16" ht="12.75">
      <c r="A184" s="223">
        <v>3163</v>
      </c>
      <c r="B184" s="75" t="s">
        <v>437</v>
      </c>
      <c r="C184" s="76"/>
      <c r="D184" s="77" t="s">
        <v>1019</v>
      </c>
      <c r="E184" s="78"/>
      <c r="F184" s="77"/>
      <c r="G184" s="224" t="s">
        <v>119</v>
      </c>
      <c r="H184" s="75"/>
      <c r="I184" s="77"/>
      <c r="J184" s="79">
        <v>15</v>
      </c>
      <c r="K184" s="225"/>
      <c r="L184" s="226" t="s">
        <v>437</v>
      </c>
      <c r="M184" s="227">
        <f t="shared" si="6"/>
        <v>0</v>
      </c>
      <c r="N184" s="228">
        <v>15</v>
      </c>
      <c r="O184" s="229">
        <f t="shared" si="7"/>
        <v>0</v>
      </c>
      <c r="P184">
        <f t="shared" si="8"/>
        <v>0</v>
      </c>
    </row>
    <row r="185" spans="1:16" ht="12.75">
      <c r="A185" s="223">
        <v>3164</v>
      </c>
      <c r="B185" s="75" t="s">
        <v>437</v>
      </c>
      <c r="C185" s="76"/>
      <c r="D185" s="77" t="s">
        <v>1020</v>
      </c>
      <c r="E185" s="78"/>
      <c r="F185" s="77"/>
      <c r="G185" s="224" t="s">
        <v>119</v>
      </c>
      <c r="H185" s="75"/>
      <c r="I185" s="77"/>
      <c r="J185" s="79">
        <v>8.49</v>
      </c>
      <c r="K185" s="225"/>
      <c r="L185" s="226" t="s">
        <v>437</v>
      </c>
      <c r="M185" s="227">
        <f t="shared" si="6"/>
        <v>0</v>
      </c>
      <c r="N185" s="228">
        <v>8.49</v>
      </c>
      <c r="O185" s="229">
        <f t="shared" si="7"/>
        <v>0</v>
      </c>
      <c r="P185">
        <f t="shared" si="8"/>
        <v>0</v>
      </c>
    </row>
    <row r="186" spans="1:16" ht="12.75">
      <c r="A186" s="223">
        <v>3165</v>
      </c>
      <c r="B186" s="75" t="s">
        <v>437</v>
      </c>
      <c r="C186" s="76"/>
      <c r="D186" s="77" t="s">
        <v>1021</v>
      </c>
      <c r="E186" s="78"/>
      <c r="F186" s="77"/>
      <c r="G186" s="224" t="s">
        <v>119</v>
      </c>
      <c r="H186" s="75"/>
      <c r="I186" s="77"/>
      <c r="J186" s="79">
        <v>15</v>
      </c>
      <c r="K186" s="225"/>
      <c r="L186" s="226" t="s">
        <v>437</v>
      </c>
      <c r="M186" s="227">
        <f t="shared" si="6"/>
        <v>0</v>
      </c>
      <c r="N186" s="228">
        <v>15</v>
      </c>
      <c r="O186" s="229">
        <f t="shared" si="7"/>
        <v>0</v>
      </c>
      <c r="P186">
        <f t="shared" si="8"/>
        <v>0</v>
      </c>
    </row>
    <row r="187" spans="1:16" ht="12.75">
      <c r="A187" s="223">
        <v>3166</v>
      </c>
      <c r="B187" s="75" t="s">
        <v>437</v>
      </c>
      <c r="C187" s="76"/>
      <c r="D187" s="77" t="s">
        <v>1022</v>
      </c>
      <c r="E187" s="78"/>
      <c r="F187" s="77"/>
      <c r="G187" s="224" t="s">
        <v>119</v>
      </c>
      <c r="H187" s="75"/>
      <c r="I187" s="77"/>
      <c r="J187" s="79">
        <v>8.21</v>
      </c>
      <c r="K187" s="225"/>
      <c r="L187" s="226" t="s">
        <v>437</v>
      </c>
      <c r="M187" s="227">
        <f t="shared" si="6"/>
        <v>0</v>
      </c>
      <c r="N187" s="228">
        <v>8.21</v>
      </c>
      <c r="O187" s="229">
        <f t="shared" si="7"/>
        <v>0</v>
      </c>
      <c r="P187">
        <f t="shared" si="8"/>
        <v>0</v>
      </c>
    </row>
    <row r="188" spans="1:16" ht="12.75">
      <c r="A188" s="223">
        <v>3167</v>
      </c>
      <c r="B188" s="75" t="s">
        <v>437</v>
      </c>
      <c r="C188" s="76"/>
      <c r="D188" s="77" t="s">
        <v>1023</v>
      </c>
      <c r="E188" s="78"/>
      <c r="F188" s="77"/>
      <c r="G188" s="224" t="s">
        <v>119</v>
      </c>
      <c r="H188" s="75"/>
      <c r="I188" s="77"/>
      <c r="J188" s="79">
        <v>15.34</v>
      </c>
      <c r="K188" s="225"/>
      <c r="L188" s="226" t="s">
        <v>437</v>
      </c>
      <c r="M188" s="227">
        <f t="shared" si="6"/>
        <v>0</v>
      </c>
      <c r="N188" s="228">
        <v>15.34</v>
      </c>
      <c r="O188" s="229">
        <f t="shared" si="7"/>
        <v>0</v>
      </c>
      <c r="P188">
        <f t="shared" si="8"/>
        <v>0</v>
      </c>
    </row>
    <row r="189" spans="1:16" ht="12.75">
      <c r="A189" s="223">
        <v>3168</v>
      </c>
      <c r="B189" s="75" t="s">
        <v>437</v>
      </c>
      <c r="C189" s="76"/>
      <c r="D189" s="77" t="s">
        <v>1024</v>
      </c>
      <c r="E189" s="78"/>
      <c r="F189" s="77"/>
      <c r="G189" s="224" t="s">
        <v>119</v>
      </c>
      <c r="H189" s="75"/>
      <c r="I189" s="77"/>
      <c r="J189" s="79">
        <v>8.49</v>
      </c>
      <c r="K189" s="225"/>
      <c r="L189" s="226" t="s">
        <v>437</v>
      </c>
      <c r="M189" s="227">
        <f t="shared" si="6"/>
        <v>0</v>
      </c>
      <c r="N189" s="228">
        <v>8.49</v>
      </c>
      <c r="O189" s="229">
        <f t="shared" si="7"/>
        <v>0</v>
      </c>
      <c r="P189">
        <f t="shared" si="8"/>
        <v>0</v>
      </c>
    </row>
    <row r="190" spans="1:16" ht="12.75">
      <c r="A190" s="223">
        <v>3171</v>
      </c>
      <c r="B190" s="75" t="s">
        <v>437</v>
      </c>
      <c r="C190" s="76"/>
      <c r="D190" s="77" t="s">
        <v>1025</v>
      </c>
      <c r="E190" s="78"/>
      <c r="F190" s="77"/>
      <c r="G190" s="224" t="s">
        <v>119</v>
      </c>
      <c r="H190" s="75"/>
      <c r="I190" s="77"/>
      <c r="J190" s="79">
        <v>2304</v>
      </c>
      <c r="K190" s="225"/>
      <c r="L190" s="226" t="s">
        <v>437</v>
      </c>
      <c r="M190" s="227">
        <f t="shared" si="6"/>
        <v>0</v>
      </c>
      <c r="N190" s="228">
        <v>2304</v>
      </c>
      <c r="O190" s="229">
        <f t="shared" si="7"/>
        <v>0</v>
      </c>
      <c r="P190">
        <f t="shared" si="8"/>
        <v>0</v>
      </c>
    </row>
    <row r="191" spans="1:16" ht="12.75">
      <c r="A191" s="223">
        <v>3173</v>
      </c>
      <c r="B191" s="75" t="s">
        <v>450</v>
      </c>
      <c r="C191" s="76"/>
      <c r="D191" s="77" t="s">
        <v>1026</v>
      </c>
      <c r="E191" s="78"/>
      <c r="F191" s="77"/>
      <c r="G191" s="224" t="s">
        <v>119</v>
      </c>
      <c r="H191" s="75"/>
      <c r="I191" s="77"/>
      <c r="J191" s="79">
        <v>1152</v>
      </c>
      <c r="K191" s="225"/>
      <c r="L191" s="226" t="s">
        <v>450</v>
      </c>
      <c r="M191" s="227">
        <f t="shared" si="6"/>
        <v>0</v>
      </c>
      <c r="N191" s="228">
        <v>1152</v>
      </c>
      <c r="O191" s="229">
        <f t="shared" si="7"/>
        <v>0</v>
      </c>
      <c r="P191">
        <f t="shared" si="8"/>
        <v>0</v>
      </c>
    </row>
    <row r="192" spans="1:16" ht="12.75">
      <c r="A192" s="223">
        <v>3174</v>
      </c>
      <c r="B192" s="75" t="s">
        <v>450</v>
      </c>
      <c r="C192" s="76"/>
      <c r="D192" s="77" t="s">
        <v>1027</v>
      </c>
      <c r="E192" s="78"/>
      <c r="F192" s="77"/>
      <c r="G192" s="224" t="s">
        <v>119</v>
      </c>
      <c r="H192" s="75"/>
      <c r="I192" s="77"/>
      <c r="J192" s="79">
        <v>154.94</v>
      </c>
      <c r="K192" s="225"/>
      <c r="L192" s="226" t="s">
        <v>450</v>
      </c>
      <c r="M192" s="227">
        <f t="shared" si="6"/>
        <v>0</v>
      </c>
      <c r="N192" s="228">
        <v>154.94</v>
      </c>
      <c r="O192" s="229">
        <f t="shared" si="7"/>
        <v>0</v>
      </c>
      <c r="P192">
        <f t="shared" si="8"/>
        <v>0</v>
      </c>
    </row>
    <row r="193" spans="1:16" ht="12.75">
      <c r="A193" s="223">
        <v>3175</v>
      </c>
      <c r="B193" s="75" t="s">
        <v>450</v>
      </c>
      <c r="C193" s="76"/>
      <c r="D193" s="77" t="s">
        <v>1027</v>
      </c>
      <c r="E193" s="78"/>
      <c r="F193" s="77"/>
      <c r="G193" s="224" t="s">
        <v>119</v>
      </c>
      <c r="H193" s="75"/>
      <c r="I193" s="77"/>
      <c r="J193" s="79">
        <v>154.94</v>
      </c>
      <c r="K193" s="225"/>
      <c r="L193" s="226" t="s">
        <v>450</v>
      </c>
      <c r="M193" s="227">
        <f t="shared" si="6"/>
        <v>0</v>
      </c>
      <c r="N193" s="228">
        <v>154.94</v>
      </c>
      <c r="O193" s="229">
        <f t="shared" si="7"/>
        <v>0</v>
      </c>
      <c r="P193">
        <f t="shared" si="8"/>
        <v>0</v>
      </c>
    </row>
    <row r="194" spans="1:16" ht="12.75">
      <c r="A194" s="223">
        <v>3176</v>
      </c>
      <c r="B194" s="75" t="s">
        <v>450</v>
      </c>
      <c r="C194" s="76"/>
      <c r="D194" s="77" t="s">
        <v>1027</v>
      </c>
      <c r="E194" s="78"/>
      <c r="F194" s="77"/>
      <c r="G194" s="224" t="s">
        <v>119</v>
      </c>
      <c r="H194" s="75"/>
      <c r="I194" s="77"/>
      <c r="J194" s="79">
        <v>154.94</v>
      </c>
      <c r="K194" s="225"/>
      <c r="L194" s="226" t="s">
        <v>450</v>
      </c>
      <c r="M194" s="227">
        <f t="shared" si="6"/>
        <v>0</v>
      </c>
      <c r="N194" s="228">
        <v>154.94</v>
      </c>
      <c r="O194" s="229">
        <f t="shared" si="7"/>
        <v>0</v>
      </c>
      <c r="P194">
        <f t="shared" si="8"/>
        <v>0</v>
      </c>
    </row>
    <row r="195" spans="1:16" ht="12.75">
      <c r="A195" s="223">
        <v>3177</v>
      </c>
      <c r="B195" s="75" t="s">
        <v>450</v>
      </c>
      <c r="C195" s="76"/>
      <c r="D195" s="77" t="s">
        <v>1028</v>
      </c>
      <c r="E195" s="78"/>
      <c r="F195" s="77"/>
      <c r="G195" s="224" t="s">
        <v>119</v>
      </c>
      <c r="H195" s="75"/>
      <c r="I195" s="77"/>
      <c r="J195" s="79">
        <v>196.77</v>
      </c>
      <c r="K195" s="225"/>
      <c r="L195" s="226" t="s">
        <v>450</v>
      </c>
      <c r="M195" s="227">
        <f t="shared" si="6"/>
        <v>0</v>
      </c>
      <c r="N195" s="228">
        <v>196.77</v>
      </c>
      <c r="O195" s="229">
        <f t="shared" si="7"/>
        <v>0</v>
      </c>
      <c r="P195">
        <f t="shared" si="8"/>
        <v>0</v>
      </c>
    </row>
    <row r="196" spans="1:16" ht="12.75">
      <c r="A196" s="223">
        <v>3178</v>
      </c>
      <c r="B196" s="75" t="s">
        <v>450</v>
      </c>
      <c r="C196" s="76"/>
      <c r="D196" s="77" t="s">
        <v>1029</v>
      </c>
      <c r="E196" s="78"/>
      <c r="F196" s="77"/>
      <c r="G196" s="224" t="s">
        <v>119</v>
      </c>
      <c r="H196" s="75"/>
      <c r="I196" s="77"/>
      <c r="J196" s="79">
        <v>480.82</v>
      </c>
      <c r="K196" s="225"/>
      <c r="L196" s="226" t="s">
        <v>450</v>
      </c>
      <c r="M196" s="227">
        <f t="shared" si="6"/>
        <v>0</v>
      </c>
      <c r="N196" s="228">
        <v>480.82</v>
      </c>
      <c r="O196" s="229">
        <f t="shared" si="7"/>
        <v>0</v>
      </c>
      <c r="P196">
        <f t="shared" si="8"/>
        <v>0</v>
      </c>
    </row>
    <row r="197" spans="1:16" ht="12.75">
      <c r="A197" s="223">
        <v>3181</v>
      </c>
      <c r="B197" s="75" t="s">
        <v>453</v>
      </c>
      <c r="C197" s="76"/>
      <c r="D197" s="77" t="s">
        <v>936</v>
      </c>
      <c r="E197" s="78"/>
      <c r="F197" s="77"/>
      <c r="G197" s="224" t="s">
        <v>119</v>
      </c>
      <c r="H197" s="75"/>
      <c r="I197" s="77"/>
      <c r="J197" s="79">
        <v>1000</v>
      </c>
      <c r="K197" s="225"/>
      <c r="L197" s="226" t="s">
        <v>453</v>
      </c>
      <c r="M197" s="227">
        <f t="shared" si="6"/>
        <v>0</v>
      </c>
      <c r="N197" s="228">
        <v>1000</v>
      </c>
      <c r="O197" s="229">
        <f t="shared" si="7"/>
        <v>0</v>
      </c>
      <c r="P197">
        <f t="shared" si="8"/>
        <v>0</v>
      </c>
    </row>
    <row r="198" spans="1:16" ht="12.75">
      <c r="A198" s="223">
        <v>3182</v>
      </c>
      <c r="B198" s="75" t="s">
        <v>454</v>
      </c>
      <c r="C198" s="76"/>
      <c r="D198" s="77" t="s">
        <v>1030</v>
      </c>
      <c r="E198" s="78"/>
      <c r="F198" s="77"/>
      <c r="G198" s="224" t="s">
        <v>119</v>
      </c>
      <c r="H198" s="75"/>
      <c r="I198" s="77"/>
      <c r="J198" s="79">
        <v>125</v>
      </c>
      <c r="K198" s="225"/>
      <c r="L198" s="226" t="s">
        <v>454</v>
      </c>
      <c r="M198" s="227">
        <f t="shared" si="6"/>
        <v>0</v>
      </c>
      <c r="N198" s="228">
        <v>125</v>
      </c>
      <c r="O198" s="229">
        <f t="shared" si="7"/>
        <v>0</v>
      </c>
      <c r="P198">
        <f t="shared" si="8"/>
        <v>0</v>
      </c>
    </row>
    <row r="199" spans="1:16" ht="12.75">
      <c r="A199" s="223">
        <v>3183</v>
      </c>
      <c r="B199" s="75" t="s">
        <v>454</v>
      </c>
      <c r="C199" s="76"/>
      <c r="D199" s="77" t="s">
        <v>1030</v>
      </c>
      <c r="E199" s="78"/>
      <c r="F199" s="77"/>
      <c r="G199" s="224" t="s">
        <v>119</v>
      </c>
      <c r="H199" s="75"/>
      <c r="I199" s="77"/>
      <c r="J199" s="79">
        <v>99.22</v>
      </c>
      <c r="K199" s="225"/>
      <c r="L199" s="226" t="s">
        <v>454</v>
      </c>
      <c r="M199" s="227">
        <f t="shared" si="6"/>
        <v>0</v>
      </c>
      <c r="N199" s="228">
        <v>99.22</v>
      </c>
      <c r="O199" s="229">
        <f t="shared" si="7"/>
        <v>0</v>
      </c>
      <c r="P199">
        <f t="shared" si="8"/>
        <v>0</v>
      </c>
    </row>
    <row r="200" spans="1:16" ht="12.75">
      <c r="A200" s="223">
        <v>3184</v>
      </c>
      <c r="B200" s="75" t="s">
        <v>454</v>
      </c>
      <c r="C200" s="76"/>
      <c r="D200" s="77" t="s">
        <v>1030</v>
      </c>
      <c r="E200" s="78"/>
      <c r="F200" s="77"/>
      <c r="G200" s="224" t="s">
        <v>119</v>
      </c>
      <c r="H200" s="75"/>
      <c r="I200" s="77"/>
      <c r="J200" s="79">
        <v>940.17</v>
      </c>
      <c r="K200" s="225"/>
      <c r="L200" s="226" t="s">
        <v>454</v>
      </c>
      <c r="M200" s="227">
        <f aca="true" t="shared" si="9" ref="M200:M263">IF(K200&lt;&gt;"",L200-K200,0)</f>
        <v>0</v>
      </c>
      <c r="N200" s="228">
        <v>940.17</v>
      </c>
      <c r="O200" s="229">
        <f aca="true" t="shared" si="10" ref="O200:O263">IF(K200&lt;&gt;"",N200*M200,0)</f>
        <v>0</v>
      </c>
      <c r="P200">
        <f aca="true" t="shared" si="11" ref="P200:P263">IF(K200&lt;&gt;"",N200,0)</f>
        <v>0</v>
      </c>
    </row>
    <row r="201" spans="1:16" ht="12.75">
      <c r="A201" s="223">
        <v>3185</v>
      </c>
      <c r="B201" s="75" t="s">
        <v>454</v>
      </c>
      <c r="C201" s="76"/>
      <c r="D201" s="77" t="s">
        <v>1030</v>
      </c>
      <c r="E201" s="78"/>
      <c r="F201" s="77"/>
      <c r="G201" s="224" t="s">
        <v>119</v>
      </c>
      <c r="H201" s="75"/>
      <c r="I201" s="77"/>
      <c r="J201" s="79">
        <v>204.01</v>
      </c>
      <c r="K201" s="225"/>
      <c r="L201" s="226" t="s">
        <v>454</v>
      </c>
      <c r="M201" s="227">
        <f t="shared" si="9"/>
        <v>0</v>
      </c>
      <c r="N201" s="228">
        <v>204.01</v>
      </c>
      <c r="O201" s="229">
        <f t="shared" si="10"/>
        <v>0</v>
      </c>
      <c r="P201">
        <f t="shared" si="11"/>
        <v>0</v>
      </c>
    </row>
    <row r="202" spans="1:16" ht="12.75">
      <c r="A202" s="223">
        <v>3186</v>
      </c>
      <c r="B202" s="75" t="s">
        <v>454</v>
      </c>
      <c r="C202" s="76"/>
      <c r="D202" s="77" t="s">
        <v>1030</v>
      </c>
      <c r="E202" s="78"/>
      <c r="F202" s="77"/>
      <c r="G202" s="224" t="s">
        <v>119</v>
      </c>
      <c r="H202" s="75"/>
      <c r="I202" s="77"/>
      <c r="J202" s="79">
        <v>227.5</v>
      </c>
      <c r="K202" s="225"/>
      <c r="L202" s="226" t="s">
        <v>454</v>
      </c>
      <c r="M202" s="227">
        <f t="shared" si="9"/>
        <v>0</v>
      </c>
      <c r="N202" s="228">
        <v>227.5</v>
      </c>
      <c r="O202" s="229">
        <f t="shared" si="10"/>
        <v>0</v>
      </c>
      <c r="P202">
        <f t="shared" si="11"/>
        <v>0</v>
      </c>
    </row>
    <row r="203" spans="1:16" ht="12.75">
      <c r="A203" s="223">
        <v>3187</v>
      </c>
      <c r="B203" s="75" t="s">
        <v>454</v>
      </c>
      <c r="C203" s="76"/>
      <c r="D203" s="77" t="s">
        <v>1030</v>
      </c>
      <c r="E203" s="78"/>
      <c r="F203" s="77"/>
      <c r="G203" s="224" t="s">
        <v>119</v>
      </c>
      <c r="H203" s="75"/>
      <c r="I203" s="77"/>
      <c r="J203" s="79">
        <v>411.13</v>
      </c>
      <c r="K203" s="225"/>
      <c r="L203" s="226" t="s">
        <v>454</v>
      </c>
      <c r="M203" s="227">
        <f t="shared" si="9"/>
        <v>0</v>
      </c>
      <c r="N203" s="228">
        <v>411.13</v>
      </c>
      <c r="O203" s="229">
        <f t="shared" si="10"/>
        <v>0</v>
      </c>
      <c r="P203">
        <f t="shared" si="11"/>
        <v>0</v>
      </c>
    </row>
    <row r="204" spans="1:16" ht="12.75">
      <c r="A204" s="223">
        <v>3188</v>
      </c>
      <c r="B204" s="75" t="s">
        <v>454</v>
      </c>
      <c r="C204" s="76"/>
      <c r="D204" s="77" t="s">
        <v>1031</v>
      </c>
      <c r="E204" s="78"/>
      <c r="F204" s="77"/>
      <c r="G204" s="224" t="s">
        <v>119</v>
      </c>
      <c r="H204" s="75"/>
      <c r="I204" s="77"/>
      <c r="J204" s="79">
        <v>83.66</v>
      </c>
      <c r="K204" s="225"/>
      <c r="L204" s="226" t="s">
        <v>454</v>
      </c>
      <c r="M204" s="227">
        <f t="shared" si="9"/>
        <v>0</v>
      </c>
      <c r="N204" s="228">
        <v>83.66</v>
      </c>
      <c r="O204" s="229">
        <f t="shared" si="10"/>
        <v>0</v>
      </c>
      <c r="P204">
        <f t="shared" si="11"/>
        <v>0</v>
      </c>
    </row>
    <row r="205" spans="1:16" ht="12.75">
      <c r="A205" s="223">
        <v>3190</v>
      </c>
      <c r="B205" s="75" t="s">
        <v>454</v>
      </c>
      <c r="C205" s="76"/>
      <c r="D205" s="77" t="s">
        <v>1031</v>
      </c>
      <c r="E205" s="78"/>
      <c r="F205" s="77"/>
      <c r="G205" s="224" t="s">
        <v>119</v>
      </c>
      <c r="H205" s="75"/>
      <c r="I205" s="77"/>
      <c r="J205" s="79">
        <v>199.98</v>
      </c>
      <c r="K205" s="225"/>
      <c r="L205" s="226" t="s">
        <v>454</v>
      </c>
      <c r="M205" s="227">
        <f t="shared" si="9"/>
        <v>0</v>
      </c>
      <c r="N205" s="228">
        <v>199.98</v>
      </c>
      <c r="O205" s="229">
        <f t="shared" si="10"/>
        <v>0</v>
      </c>
      <c r="P205">
        <f t="shared" si="11"/>
        <v>0</v>
      </c>
    </row>
    <row r="206" spans="1:16" ht="12.75">
      <c r="A206" s="223">
        <v>3200</v>
      </c>
      <c r="B206" s="75" t="s">
        <v>454</v>
      </c>
      <c r="C206" s="76"/>
      <c r="D206" s="77" t="s">
        <v>1032</v>
      </c>
      <c r="E206" s="78"/>
      <c r="F206" s="77"/>
      <c r="G206" s="224" t="s">
        <v>119</v>
      </c>
      <c r="H206" s="75"/>
      <c r="I206" s="77"/>
      <c r="J206" s="79">
        <v>1294.13</v>
      </c>
      <c r="K206" s="225"/>
      <c r="L206" s="226" t="s">
        <v>454</v>
      </c>
      <c r="M206" s="227">
        <f t="shared" si="9"/>
        <v>0</v>
      </c>
      <c r="N206" s="228">
        <v>1294.13</v>
      </c>
      <c r="O206" s="229">
        <f t="shared" si="10"/>
        <v>0</v>
      </c>
      <c r="P206">
        <f t="shared" si="11"/>
        <v>0</v>
      </c>
    </row>
    <row r="207" spans="1:16" ht="12.75">
      <c r="A207" s="223">
        <v>3213</v>
      </c>
      <c r="B207" s="75" t="s">
        <v>454</v>
      </c>
      <c r="C207" s="76"/>
      <c r="D207" s="77" t="s">
        <v>1030</v>
      </c>
      <c r="E207" s="78"/>
      <c r="F207" s="77"/>
      <c r="G207" s="224" t="s">
        <v>119</v>
      </c>
      <c r="H207" s="75"/>
      <c r="I207" s="77"/>
      <c r="J207" s="79">
        <v>252</v>
      </c>
      <c r="K207" s="225"/>
      <c r="L207" s="226" t="s">
        <v>454</v>
      </c>
      <c r="M207" s="227">
        <f t="shared" si="9"/>
        <v>0</v>
      </c>
      <c r="N207" s="228">
        <v>252</v>
      </c>
      <c r="O207" s="229">
        <f t="shared" si="10"/>
        <v>0</v>
      </c>
      <c r="P207">
        <f t="shared" si="11"/>
        <v>0</v>
      </c>
    </row>
    <row r="208" spans="1:16" ht="12.75">
      <c r="A208" s="223">
        <v>3214</v>
      </c>
      <c r="B208" s="75" t="s">
        <v>454</v>
      </c>
      <c r="C208" s="76"/>
      <c r="D208" s="77" t="s">
        <v>1030</v>
      </c>
      <c r="E208" s="78"/>
      <c r="F208" s="77"/>
      <c r="G208" s="224" t="s">
        <v>119</v>
      </c>
      <c r="H208" s="75"/>
      <c r="I208" s="77"/>
      <c r="J208" s="79">
        <v>483</v>
      </c>
      <c r="K208" s="225"/>
      <c r="L208" s="226" t="s">
        <v>454</v>
      </c>
      <c r="M208" s="227">
        <f t="shared" si="9"/>
        <v>0</v>
      </c>
      <c r="N208" s="228">
        <v>483</v>
      </c>
      <c r="O208" s="229">
        <f t="shared" si="10"/>
        <v>0</v>
      </c>
      <c r="P208">
        <f t="shared" si="11"/>
        <v>0</v>
      </c>
    </row>
    <row r="209" spans="1:16" ht="12.75">
      <c r="A209" s="223">
        <v>3215</v>
      </c>
      <c r="B209" s="75" t="s">
        <v>454</v>
      </c>
      <c r="C209" s="76"/>
      <c r="D209" s="77" t="s">
        <v>1030</v>
      </c>
      <c r="E209" s="78"/>
      <c r="F209" s="77"/>
      <c r="G209" s="224" t="s">
        <v>119</v>
      </c>
      <c r="H209" s="75"/>
      <c r="I209" s="77"/>
      <c r="J209" s="79">
        <v>150</v>
      </c>
      <c r="K209" s="225"/>
      <c r="L209" s="226" t="s">
        <v>454</v>
      </c>
      <c r="M209" s="227">
        <f t="shared" si="9"/>
        <v>0</v>
      </c>
      <c r="N209" s="228">
        <v>150</v>
      </c>
      <c r="O209" s="229">
        <f t="shared" si="10"/>
        <v>0</v>
      </c>
      <c r="P209">
        <f t="shared" si="11"/>
        <v>0</v>
      </c>
    </row>
    <row r="210" spans="1:16" ht="12.75">
      <c r="A210" s="223">
        <v>3216</v>
      </c>
      <c r="B210" s="75" t="s">
        <v>454</v>
      </c>
      <c r="C210" s="76"/>
      <c r="D210" s="77" t="s">
        <v>1030</v>
      </c>
      <c r="E210" s="78"/>
      <c r="F210" s="77"/>
      <c r="G210" s="224" t="s">
        <v>119</v>
      </c>
      <c r="H210" s="75"/>
      <c r="I210" s="77"/>
      <c r="J210" s="79">
        <v>262.5</v>
      </c>
      <c r="K210" s="225"/>
      <c r="L210" s="226" t="s">
        <v>454</v>
      </c>
      <c r="M210" s="227">
        <f t="shared" si="9"/>
        <v>0</v>
      </c>
      <c r="N210" s="228">
        <v>262.5</v>
      </c>
      <c r="O210" s="229">
        <f t="shared" si="10"/>
        <v>0</v>
      </c>
      <c r="P210">
        <f t="shared" si="11"/>
        <v>0</v>
      </c>
    </row>
    <row r="211" spans="1:16" ht="12.75">
      <c r="A211" s="223">
        <v>3217</v>
      </c>
      <c r="B211" s="75" t="s">
        <v>454</v>
      </c>
      <c r="C211" s="76"/>
      <c r="D211" s="77" t="s">
        <v>1030</v>
      </c>
      <c r="E211" s="78"/>
      <c r="F211" s="77"/>
      <c r="G211" s="224" t="s">
        <v>119</v>
      </c>
      <c r="H211" s="75"/>
      <c r="I211" s="77"/>
      <c r="J211" s="79">
        <v>130</v>
      </c>
      <c r="K211" s="225"/>
      <c r="L211" s="226" t="s">
        <v>454</v>
      </c>
      <c r="M211" s="227">
        <f t="shared" si="9"/>
        <v>0</v>
      </c>
      <c r="N211" s="228">
        <v>130</v>
      </c>
      <c r="O211" s="229">
        <f t="shared" si="10"/>
        <v>0</v>
      </c>
      <c r="P211">
        <f t="shared" si="11"/>
        <v>0</v>
      </c>
    </row>
    <row r="212" spans="1:16" ht="12.75">
      <c r="A212" s="223">
        <v>3218</v>
      </c>
      <c r="B212" s="75" t="s">
        <v>454</v>
      </c>
      <c r="C212" s="76"/>
      <c r="D212" s="77" t="s">
        <v>1030</v>
      </c>
      <c r="E212" s="78"/>
      <c r="F212" s="77"/>
      <c r="G212" s="224" t="s">
        <v>119</v>
      </c>
      <c r="H212" s="75"/>
      <c r="I212" s="77"/>
      <c r="J212" s="79">
        <v>1041.95</v>
      </c>
      <c r="K212" s="225"/>
      <c r="L212" s="226" t="s">
        <v>454</v>
      </c>
      <c r="M212" s="227">
        <f t="shared" si="9"/>
        <v>0</v>
      </c>
      <c r="N212" s="228">
        <v>1041.95</v>
      </c>
      <c r="O212" s="229">
        <f t="shared" si="10"/>
        <v>0</v>
      </c>
      <c r="P212">
        <f t="shared" si="11"/>
        <v>0</v>
      </c>
    </row>
    <row r="213" spans="1:16" ht="12.75">
      <c r="A213" s="223">
        <v>3219</v>
      </c>
      <c r="B213" s="75" t="s">
        <v>454</v>
      </c>
      <c r="C213" s="76"/>
      <c r="D213" s="77" t="s">
        <v>1033</v>
      </c>
      <c r="E213" s="78"/>
      <c r="F213" s="77"/>
      <c r="G213" s="224" t="s">
        <v>119</v>
      </c>
      <c r="H213" s="75"/>
      <c r="I213" s="77"/>
      <c r="J213" s="79">
        <v>300</v>
      </c>
      <c r="K213" s="225"/>
      <c r="L213" s="226" t="s">
        <v>454</v>
      </c>
      <c r="M213" s="227">
        <f t="shared" si="9"/>
        <v>0</v>
      </c>
      <c r="N213" s="228">
        <v>300</v>
      </c>
      <c r="O213" s="229">
        <f t="shared" si="10"/>
        <v>0</v>
      </c>
      <c r="P213">
        <f t="shared" si="11"/>
        <v>0</v>
      </c>
    </row>
    <row r="214" spans="1:16" ht="12.75">
      <c r="A214" s="223">
        <v>3220</v>
      </c>
      <c r="B214" s="75" t="s">
        <v>454</v>
      </c>
      <c r="C214" s="76"/>
      <c r="D214" s="77" t="s">
        <v>1030</v>
      </c>
      <c r="E214" s="78"/>
      <c r="F214" s="77"/>
      <c r="G214" s="224" t="s">
        <v>119</v>
      </c>
      <c r="H214" s="75"/>
      <c r="I214" s="77"/>
      <c r="J214" s="79">
        <v>315</v>
      </c>
      <c r="K214" s="225"/>
      <c r="L214" s="226" t="s">
        <v>454</v>
      </c>
      <c r="M214" s="227">
        <f t="shared" si="9"/>
        <v>0</v>
      </c>
      <c r="N214" s="228">
        <v>315</v>
      </c>
      <c r="O214" s="229">
        <f t="shared" si="10"/>
        <v>0</v>
      </c>
      <c r="P214">
        <f t="shared" si="11"/>
        <v>0</v>
      </c>
    </row>
    <row r="215" spans="1:16" ht="12.75">
      <c r="A215" s="223">
        <v>3221</v>
      </c>
      <c r="B215" s="75" t="s">
        <v>454</v>
      </c>
      <c r="C215" s="76"/>
      <c r="D215" s="77" t="s">
        <v>1030</v>
      </c>
      <c r="E215" s="78"/>
      <c r="F215" s="77"/>
      <c r="G215" s="224" t="s">
        <v>119</v>
      </c>
      <c r="H215" s="75"/>
      <c r="I215" s="77"/>
      <c r="J215" s="79">
        <v>252</v>
      </c>
      <c r="K215" s="225"/>
      <c r="L215" s="226" t="s">
        <v>454</v>
      </c>
      <c r="M215" s="227">
        <f t="shared" si="9"/>
        <v>0</v>
      </c>
      <c r="N215" s="228">
        <v>252</v>
      </c>
      <c r="O215" s="229">
        <f t="shared" si="10"/>
        <v>0</v>
      </c>
      <c r="P215">
        <f t="shared" si="11"/>
        <v>0</v>
      </c>
    </row>
    <row r="216" spans="1:16" ht="12.75">
      <c r="A216" s="223">
        <v>3222</v>
      </c>
      <c r="B216" s="75" t="s">
        <v>454</v>
      </c>
      <c r="C216" s="76"/>
      <c r="D216" s="77" t="s">
        <v>1034</v>
      </c>
      <c r="E216" s="78"/>
      <c r="F216" s="77"/>
      <c r="G216" s="224" t="s">
        <v>119</v>
      </c>
      <c r="H216" s="75"/>
      <c r="I216" s="77"/>
      <c r="J216" s="79">
        <v>60</v>
      </c>
      <c r="K216" s="225"/>
      <c r="L216" s="226" t="s">
        <v>454</v>
      </c>
      <c r="M216" s="227">
        <f t="shared" si="9"/>
        <v>0</v>
      </c>
      <c r="N216" s="228">
        <v>60</v>
      </c>
      <c r="O216" s="229">
        <f t="shared" si="10"/>
        <v>0</v>
      </c>
      <c r="P216">
        <f t="shared" si="11"/>
        <v>0</v>
      </c>
    </row>
    <row r="217" spans="1:16" ht="12.75">
      <c r="A217" s="223">
        <v>3223</v>
      </c>
      <c r="B217" s="75" t="s">
        <v>454</v>
      </c>
      <c r="C217" s="76"/>
      <c r="D217" s="77" t="s">
        <v>941</v>
      </c>
      <c r="E217" s="78"/>
      <c r="F217" s="77"/>
      <c r="G217" s="224" t="s">
        <v>119</v>
      </c>
      <c r="H217" s="75"/>
      <c r="I217" s="77"/>
      <c r="J217" s="79">
        <v>100</v>
      </c>
      <c r="K217" s="225"/>
      <c r="L217" s="226" t="s">
        <v>454</v>
      </c>
      <c r="M217" s="227">
        <f t="shared" si="9"/>
        <v>0</v>
      </c>
      <c r="N217" s="228">
        <v>100</v>
      </c>
      <c r="O217" s="229">
        <f t="shared" si="10"/>
        <v>0</v>
      </c>
      <c r="P217">
        <f t="shared" si="11"/>
        <v>0</v>
      </c>
    </row>
    <row r="218" spans="1:16" ht="12.75">
      <c r="A218" s="223">
        <v>3224</v>
      </c>
      <c r="B218" s="75" t="s">
        <v>454</v>
      </c>
      <c r="C218" s="76"/>
      <c r="D218" s="77" t="s">
        <v>1030</v>
      </c>
      <c r="E218" s="78"/>
      <c r="F218" s="77"/>
      <c r="G218" s="224" t="s">
        <v>119</v>
      </c>
      <c r="H218" s="75"/>
      <c r="I218" s="77"/>
      <c r="J218" s="79">
        <v>252</v>
      </c>
      <c r="K218" s="225"/>
      <c r="L218" s="226" t="s">
        <v>454</v>
      </c>
      <c r="M218" s="227">
        <f t="shared" si="9"/>
        <v>0</v>
      </c>
      <c r="N218" s="228">
        <v>252</v>
      </c>
      <c r="O218" s="229">
        <f t="shared" si="10"/>
        <v>0</v>
      </c>
      <c r="P218">
        <f t="shared" si="11"/>
        <v>0</v>
      </c>
    </row>
    <row r="219" spans="1:16" ht="12.75">
      <c r="A219" s="223">
        <v>3225</v>
      </c>
      <c r="B219" s="75" t="s">
        <v>454</v>
      </c>
      <c r="C219" s="76"/>
      <c r="D219" s="77" t="s">
        <v>1030</v>
      </c>
      <c r="E219" s="78"/>
      <c r="F219" s="77"/>
      <c r="G219" s="224" t="s">
        <v>119</v>
      </c>
      <c r="H219" s="75"/>
      <c r="I219" s="77"/>
      <c r="J219" s="79">
        <v>142.67</v>
      </c>
      <c r="K219" s="225"/>
      <c r="L219" s="226" t="s">
        <v>454</v>
      </c>
      <c r="M219" s="227">
        <f t="shared" si="9"/>
        <v>0</v>
      </c>
      <c r="N219" s="228">
        <v>142.67</v>
      </c>
      <c r="O219" s="229">
        <f t="shared" si="10"/>
        <v>0</v>
      </c>
      <c r="P219">
        <f t="shared" si="11"/>
        <v>0</v>
      </c>
    </row>
    <row r="220" spans="1:16" ht="12.75">
      <c r="A220" s="223">
        <v>3226</v>
      </c>
      <c r="B220" s="75" t="s">
        <v>454</v>
      </c>
      <c r="C220" s="76"/>
      <c r="D220" s="77" t="s">
        <v>1030</v>
      </c>
      <c r="E220" s="78"/>
      <c r="F220" s="77"/>
      <c r="G220" s="224" t="s">
        <v>119</v>
      </c>
      <c r="H220" s="75"/>
      <c r="I220" s="77"/>
      <c r="J220" s="79">
        <v>151</v>
      </c>
      <c r="K220" s="225"/>
      <c r="L220" s="226" t="s">
        <v>454</v>
      </c>
      <c r="M220" s="227">
        <f t="shared" si="9"/>
        <v>0</v>
      </c>
      <c r="N220" s="228">
        <v>151</v>
      </c>
      <c r="O220" s="229">
        <f t="shared" si="10"/>
        <v>0</v>
      </c>
      <c r="P220">
        <f t="shared" si="11"/>
        <v>0</v>
      </c>
    </row>
    <row r="221" spans="1:16" ht="12.75">
      <c r="A221" s="223">
        <v>3227</v>
      </c>
      <c r="B221" s="75" t="s">
        <v>454</v>
      </c>
      <c r="C221" s="76"/>
      <c r="D221" s="77" t="s">
        <v>1030</v>
      </c>
      <c r="E221" s="78"/>
      <c r="F221" s="77"/>
      <c r="G221" s="224" t="s">
        <v>119</v>
      </c>
      <c r="H221" s="75"/>
      <c r="I221" s="77"/>
      <c r="J221" s="79">
        <v>157.5</v>
      </c>
      <c r="K221" s="225"/>
      <c r="L221" s="226" t="s">
        <v>454</v>
      </c>
      <c r="M221" s="227">
        <f t="shared" si="9"/>
        <v>0</v>
      </c>
      <c r="N221" s="228">
        <v>157.5</v>
      </c>
      <c r="O221" s="229">
        <f t="shared" si="10"/>
        <v>0</v>
      </c>
      <c r="P221">
        <f t="shared" si="11"/>
        <v>0</v>
      </c>
    </row>
    <row r="222" spans="1:16" ht="12.75">
      <c r="A222" s="223">
        <v>3228</v>
      </c>
      <c r="B222" s="75" t="s">
        <v>454</v>
      </c>
      <c r="C222" s="76"/>
      <c r="D222" s="77" t="s">
        <v>1035</v>
      </c>
      <c r="E222" s="78"/>
      <c r="F222" s="77"/>
      <c r="G222" s="224" t="s">
        <v>119</v>
      </c>
      <c r="H222" s="75"/>
      <c r="I222" s="77"/>
      <c r="J222" s="79">
        <v>1182.9</v>
      </c>
      <c r="K222" s="225"/>
      <c r="L222" s="226" t="s">
        <v>454</v>
      </c>
      <c r="M222" s="227">
        <f t="shared" si="9"/>
        <v>0</v>
      </c>
      <c r="N222" s="228">
        <v>1182.9</v>
      </c>
      <c r="O222" s="229">
        <f t="shared" si="10"/>
        <v>0</v>
      </c>
      <c r="P222">
        <f t="shared" si="11"/>
        <v>0</v>
      </c>
    </row>
    <row r="223" spans="1:16" ht="12.75">
      <c r="A223" s="223">
        <v>3229</v>
      </c>
      <c r="B223" s="75" t="s">
        <v>454</v>
      </c>
      <c r="C223" s="76"/>
      <c r="D223" s="77" t="s">
        <v>1036</v>
      </c>
      <c r="E223" s="78"/>
      <c r="F223" s="77"/>
      <c r="G223" s="224" t="s">
        <v>119</v>
      </c>
      <c r="H223" s="75"/>
      <c r="I223" s="77"/>
      <c r="J223" s="79">
        <v>6.67</v>
      </c>
      <c r="K223" s="225"/>
      <c r="L223" s="226" t="s">
        <v>454</v>
      </c>
      <c r="M223" s="227">
        <f t="shared" si="9"/>
        <v>0</v>
      </c>
      <c r="N223" s="228">
        <v>6.67</v>
      </c>
      <c r="O223" s="229">
        <f t="shared" si="10"/>
        <v>0</v>
      </c>
      <c r="P223">
        <f t="shared" si="11"/>
        <v>0</v>
      </c>
    </row>
    <row r="224" spans="1:16" ht="12.75">
      <c r="A224" s="223">
        <v>3230</v>
      </c>
      <c r="B224" s="75" t="s">
        <v>454</v>
      </c>
      <c r="C224" s="76"/>
      <c r="D224" s="77" t="s">
        <v>1036</v>
      </c>
      <c r="E224" s="78"/>
      <c r="F224" s="77"/>
      <c r="G224" s="224" t="s">
        <v>119</v>
      </c>
      <c r="H224" s="75"/>
      <c r="I224" s="77"/>
      <c r="J224" s="79">
        <v>24.99</v>
      </c>
      <c r="K224" s="225"/>
      <c r="L224" s="226" t="s">
        <v>454</v>
      </c>
      <c r="M224" s="227">
        <f t="shared" si="9"/>
        <v>0</v>
      </c>
      <c r="N224" s="228">
        <v>24.99</v>
      </c>
      <c r="O224" s="229">
        <f t="shared" si="10"/>
        <v>0</v>
      </c>
      <c r="P224">
        <f t="shared" si="11"/>
        <v>0</v>
      </c>
    </row>
    <row r="225" spans="1:16" ht="12.75">
      <c r="A225" s="223">
        <v>3231</v>
      </c>
      <c r="B225" s="75" t="s">
        <v>454</v>
      </c>
      <c r="C225" s="76"/>
      <c r="D225" s="77" t="s">
        <v>1036</v>
      </c>
      <c r="E225" s="78"/>
      <c r="F225" s="77"/>
      <c r="G225" s="224" t="s">
        <v>119</v>
      </c>
      <c r="H225" s="75"/>
      <c r="I225" s="77"/>
      <c r="J225" s="79">
        <v>66.77</v>
      </c>
      <c r="K225" s="225"/>
      <c r="L225" s="226" t="s">
        <v>454</v>
      </c>
      <c r="M225" s="227">
        <f t="shared" si="9"/>
        <v>0</v>
      </c>
      <c r="N225" s="228">
        <v>66.77</v>
      </c>
      <c r="O225" s="229">
        <f t="shared" si="10"/>
        <v>0</v>
      </c>
      <c r="P225">
        <f t="shared" si="11"/>
        <v>0</v>
      </c>
    </row>
    <row r="226" spans="1:16" ht="12.75">
      <c r="A226" s="223">
        <v>3232</v>
      </c>
      <c r="B226" s="75" t="s">
        <v>270</v>
      </c>
      <c r="C226" s="76"/>
      <c r="D226" s="77" t="s">
        <v>1037</v>
      </c>
      <c r="E226" s="78"/>
      <c r="F226" s="77"/>
      <c r="G226" s="224" t="s">
        <v>119</v>
      </c>
      <c r="H226" s="75"/>
      <c r="I226" s="77"/>
      <c r="J226" s="79">
        <v>407.14</v>
      </c>
      <c r="K226" s="225"/>
      <c r="L226" s="226" t="s">
        <v>270</v>
      </c>
      <c r="M226" s="227">
        <f t="shared" si="9"/>
        <v>0</v>
      </c>
      <c r="N226" s="228">
        <v>407.14</v>
      </c>
      <c r="O226" s="229">
        <f t="shared" si="10"/>
        <v>0</v>
      </c>
      <c r="P226">
        <f t="shared" si="11"/>
        <v>0</v>
      </c>
    </row>
    <row r="227" spans="1:16" ht="12.75">
      <c r="A227" s="223">
        <v>3233</v>
      </c>
      <c r="B227" s="75" t="s">
        <v>270</v>
      </c>
      <c r="C227" s="76"/>
      <c r="D227" s="77" t="s">
        <v>1037</v>
      </c>
      <c r="E227" s="78"/>
      <c r="F227" s="77"/>
      <c r="G227" s="224" t="s">
        <v>119</v>
      </c>
      <c r="H227" s="75"/>
      <c r="I227" s="77"/>
      <c r="J227" s="79">
        <v>726.37</v>
      </c>
      <c r="K227" s="225"/>
      <c r="L227" s="226" t="s">
        <v>270</v>
      </c>
      <c r="M227" s="227">
        <f t="shared" si="9"/>
        <v>0</v>
      </c>
      <c r="N227" s="228">
        <v>726.37</v>
      </c>
      <c r="O227" s="229">
        <f t="shared" si="10"/>
        <v>0</v>
      </c>
      <c r="P227">
        <f t="shared" si="11"/>
        <v>0</v>
      </c>
    </row>
    <row r="228" spans="1:16" ht="12.75">
      <c r="A228" s="223">
        <v>3234</v>
      </c>
      <c r="B228" s="75" t="s">
        <v>270</v>
      </c>
      <c r="C228" s="76"/>
      <c r="D228" s="77" t="s">
        <v>1038</v>
      </c>
      <c r="E228" s="78"/>
      <c r="F228" s="77"/>
      <c r="G228" s="224" t="s">
        <v>119</v>
      </c>
      <c r="H228" s="75"/>
      <c r="I228" s="77"/>
      <c r="J228" s="79">
        <v>750</v>
      </c>
      <c r="K228" s="225"/>
      <c r="L228" s="226" t="s">
        <v>270</v>
      </c>
      <c r="M228" s="227">
        <f t="shared" si="9"/>
        <v>0</v>
      </c>
      <c r="N228" s="228">
        <v>750</v>
      </c>
      <c r="O228" s="229">
        <f t="shared" si="10"/>
        <v>0</v>
      </c>
      <c r="P228">
        <f t="shared" si="11"/>
        <v>0</v>
      </c>
    </row>
    <row r="229" spans="1:16" ht="12.75">
      <c r="A229" s="223">
        <v>3235</v>
      </c>
      <c r="B229" s="75" t="s">
        <v>270</v>
      </c>
      <c r="C229" s="76"/>
      <c r="D229" s="77" t="s">
        <v>1039</v>
      </c>
      <c r="E229" s="78"/>
      <c r="F229" s="77"/>
      <c r="G229" s="224" t="s">
        <v>119</v>
      </c>
      <c r="H229" s="75"/>
      <c r="I229" s="77"/>
      <c r="J229" s="79">
        <v>141.59</v>
      </c>
      <c r="K229" s="225"/>
      <c r="L229" s="226" t="s">
        <v>270</v>
      </c>
      <c r="M229" s="227">
        <f t="shared" si="9"/>
        <v>0</v>
      </c>
      <c r="N229" s="228">
        <v>141.59</v>
      </c>
      <c r="O229" s="229">
        <f t="shared" si="10"/>
        <v>0</v>
      </c>
      <c r="P229">
        <f t="shared" si="11"/>
        <v>0</v>
      </c>
    </row>
    <row r="230" spans="1:16" ht="12.75">
      <c r="A230" s="223">
        <v>3236</v>
      </c>
      <c r="B230" s="75" t="s">
        <v>270</v>
      </c>
      <c r="C230" s="76"/>
      <c r="D230" s="77" t="s">
        <v>1039</v>
      </c>
      <c r="E230" s="78"/>
      <c r="F230" s="77"/>
      <c r="G230" s="224" t="s">
        <v>119</v>
      </c>
      <c r="H230" s="75"/>
      <c r="I230" s="77"/>
      <c r="J230" s="79">
        <v>210</v>
      </c>
      <c r="K230" s="225"/>
      <c r="L230" s="226" t="s">
        <v>270</v>
      </c>
      <c r="M230" s="227">
        <f t="shared" si="9"/>
        <v>0</v>
      </c>
      <c r="N230" s="228">
        <v>210</v>
      </c>
      <c r="O230" s="229">
        <f t="shared" si="10"/>
        <v>0</v>
      </c>
      <c r="P230">
        <f t="shared" si="11"/>
        <v>0</v>
      </c>
    </row>
    <row r="231" spans="1:16" ht="12.75">
      <c r="A231" s="223">
        <v>3238</v>
      </c>
      <c r="B231" s="75" t="s">
        <v>270</v>
      </c>
      <c r="C231" s="76"/>
      <c r="D231" s="77" t="s">
        <v>1037</v>
      </c>
      <c r="E231" s="78"/>
      <c r="F231" s="77"/>
      <c r="G231" s="224" t="s">
        <v>119</v>
      </c>
      <c r="H231" s="75"/>
      <c r="I231" s="77"/>
      <c r="J231" s="79">
        <v>1150.41</v>
      </c>
      <c r="K231" s="225"/>
      <c r="L231" s="226" t="s">
        <v>270</v>
      </c>
      <c r="M231" s="227">
        <f t="shared" si="9"/>
        <v>0</v>
      </c>
      <c r="N231" s="228">
        <v>1150.41</v>
      </c>
      <c r="O231" s="229">
        <f t="shared" si="10"/>
        <v>0</v>
      </c>
      <c r="P231">
        <f t="shared" si="11"/>
        <v>0</v>
      </c>
    </row>
    <row r="232" spans="1:16" ht="12.75">
      <c r="A232" s="223">
        <v>3239</v>
      </c>
      <c r="B232" s="75" t="s">
        <v>270</v>
      </c>
      <c r="C232" s="76"/>
      <c r="D232" s="77" t="s">
        <v>1038</v>
      </c>
      <c r="E232" s="78"/>
      <c r="F232" s="77"/>
      <c r="G232" s="224" t="s">
        <v>119</v>
      </c>
      <c r="H232" s="75"/>
      <c r="I232" s="77"/>
      <c r="J232" s="79">
        <v>750</v>
      </c>
      <c r="K232" s="225"/>
      <c r="L232" s="226" t="s">
        <v>270</v>
      </c>
      <c r="M232" s="227">
        <f t="shared" si="9"/>
        <v>0</v>
      </c>
      <c r="N232" s="228">
        <v>750</v>
      </c>
      <c r="O232" s="229">
        <f t="shared" si="10"/>
        <v>0</v>
      </c>
      <c r="P232">
        <f t="shared" si="11"/>
        <v>0</v>
      </c>
    </row>
    <row r="233" spans="1:16" ht="12.75">
      <c r="A233" s="223">
        <v>3247</v>
      </c>
      <c r="B233" s="75" t="s">
        <v>521</v>
      </c>
      <c r="C233" s="76"/>
      <c r="D233" s="77" t="s">
        <v>1040</v>
      </c>
      <c r="E233" s="78"/>
      <c r="F233" s="77"/>
      <c r="G233" s="224" t="s">
        <v>119</v>
      </c>
      <c r="H233" s="75"/>
      <c r="I233" s="77"/>
      <c r="J233" s="79">
        <v>780.14</v>
      </c>
      <c r="K233" s="225"/>
      <c r="L233" s="226" t="s">
        <v>521</v>
      </c>
      <c r="M233" s="227">
        <f t="shared" si="9"/>
        <v>0</v>
      </c>
      <c r="N233" s="228">
        <v>780.14</v>
      </c>
      <c r="O233" s="229">
        <f t="shared" si="10"/>
        <v>0</v>
      </c>
      <c r="P233">
        <f t="shared" si="11"/>
        <v>0</v>
      </c>
    </row>
    <row r="234" spans="1:16" ht="12.75">
      <c r="A234" s="223">
        <v>3250</v>
      </c>
      <c r="B234" s="75" t="s">
        <v>545</v>
      </c>
      <c r="C234" s="76"/>
      <c r="D234" s="77" t="s">
        <v>1041</v>
      </c>
      <c r="E234" s="78"/>
      <c r="F234" s="77"/>
      <c r="G234" s="224" t="s">
        <v>119</v>
      </c>
      <c r="H234" s="75"/>
      <c r="I234" s="77"/>
      <c r="J234" s="79">
        <v>388.54</v>
      </c>
      <c r="K234" s="225"/>
      <c r="L234" s="226" t="s">
        <v>545</v>
      </c>
      <c r="M234" s="227">
        <f t="shared" si="9"/>
        <v>0</v>
      </c>
      <c r="N234" s="228">
        <v>388.54</v>
      </c>
      <c r="O234" s="229">
        <f t="shared" si="10"/>
        <v>0</v>
      </c>
      <c r="P234">
        <f t="shared" si="11"/>
        <v>0</v>
      </c>
    </row>
    <row r="235" spans="1:16" ht="12.75">
      <c r="A235" s="223">
        <v>3254</v>
      </c>
      <c r="B235" s="75" t="s">
        <v>528</v>
      </c>
      <c r="C235" s="76"/>
      <c r="D235" s="77" t="s">
        <v>1042</v>
      </c>
      <c r="E235" s="78"/>
      <c r="F235" s="77"/>
      <c r="G235" s="224" t="s">
        <v>119</v>
      </c>
      <c r="H235" s="75"/>
      <c r="I235" s="77"/>
      <c r="J235" s="79">
        <v>896.41</v>
      </c>
      <c r="K235" s="225"/>
      <c r="L235" s="226" t="s">
        <v>528</v>
      </c>
      <c r="M235" s="227">
        <f t="shared" si="9"/>
        <v>0</v>
      </c>
      <c r="N235" s="228">
        <v>896.41</v>
      </c>
      <c r="O235" s="229">
        <f t="shared" si="10"/>
        <v>0</v>
      </c>
      <c r="P235">
        <f t="shared" si="11"/>
        <v>0</v>
      </c>
    </row>
    <row r="236" spans="1:16" ht="12.75">
      <c r="A236" s="223">
        <v>3255</v>
      </c>
      <c r="B236" s="75" t="s">
        <v>528</v>
      </c>
      <c r="C236" s="76"/>
      <c r="D236" s="77" t="s">
        <v>1042</v>
      </c>
      <c r="E236" s="78"/>
      <c r="F236" s="77"/>
      <c r="G236" s="224" t="s">
        <v>119</v>
      </c>
      <c r="H236" s="75"/>
      <c r="I236" s="77"/>
      <c r="J236" s="79">
        <v>954</v>
      </c>
      <c r="K236" s="225"/>
      <c r="L236" s="226" t="s">
        <v>528</v>
      </c>
      <c r="M236" s="227">
        <f t="shared" si="9"/>
        <v>0</v>
      </c>
      <c r="N236" s="228">
        <v>954</v>
      </c>
      <c r="O236" s="229">
        <f t="shared" si="10"/>
        <v>0</v>
      </c>
      <c r="P236">
        <f t="shared" si="11"/>
        <v>0</v>
      </c>
    </row>
    <row r="237" spans="1:16" ht="12.75">
      <c r="A237" s="223">
        <v>3256</v>
      </c>
      <c r="B237" s="75" t="s">
        <v>528</v>
      </c>
      <c r="C237" s="76"/>
      <c r="D237" s="77" t="s">
        <v>1042</v>
      </c>
      <c r="E237" s="78"/>
      <c r="F237" s="77"/>
      <c r="G237" s="224" t="s">
        <v>119</v>
      </c>
      <c r="H237" s="75"/>
      <c r="I237" s="77"/>
      <c r="J237" s="79">
        <v>156.25</v>
      </c>
      <c r="K237" s="225"/>
      <c r="L237" s="226" t="s">
        <v>528</v>
      </c>
      <c r="M237" s="227">
        <f t="shared" si="9"/>
        <v>0</v>
      </c>
      <c r="N237" s="228">
        <v>156.25</v>
      </c>
      <c r="O237" s="229">
        <f t="shared" si="10"/>
        <v>0</v>
      </c>
      <c r="P237">
        <f t="shared" si="11"/>
        <v>0</v>
      </c>
    </row>
    <row r="238" spans="1:16" ht="12.75">
      <c r="A238" s="223">
        <v>3257</v>
      </c>
      <c r="B238" s="75" t="s">
        <v>528</v>
      </c>
      <c r="C238" s="76"/>
      <c r="D238" s="77" t="s">
        <v>1042</v>
      </c>
      <c r="E238" s="78"/>
      <c r="F238" s="77"/>
      <c r="G238" s="224" t="s">
        <v>119</v>
      </c>
      <c r="H238" s="75"/>
      <c r="I238" s="77"/>
      <c r="J238" s="79">
        <v>121.25</v>
      </c>
      <c r="K238" s="225"/>
      <c r="L238" s="226" t="s">
        <v>528</v>
      </c>
      <c r="M238" s="227">
        <f t="shared" si="9"/>
        <v>0</v>
      </c>
      <c r="N238" s="228">
        <v>121.25</v>
      </c>
      <c r="O238" s="229">
        <f t="shared" si="10"/>
        <v>0</v>
      </c>
      <c r="P238">
        <f t="shared" si="11"/>
        <v>0</v>
      </c>
    </row>
    <row r="239" spans="1:16" ht="12.75">
      <c r="A239" s="223">
        <v>3258</v>
      </c>
      <c r="B239" s="75" t="s">
        <v>528</v>
      </c>
      <c r="C239" s="76"/>
      <c r="D239" s="77" t="s">
        <v>1042</v>
      </c>
      <c r="E239" s="78"/>
      <c r="F239" s="77"/>
      <c r="G239" s="224" t="s">
        <v>119</v>
      </c>
      <c r="H239" s="75"/>
      <c r="I239" s="77"/>
      <c r="J239" s="79">
        <v>160</v>
      </c>
      <c r="K239" s="225"/>
      <c r="L239" s="226" t="s">
        <v>528</v>
      </c>
      <c r="M239" s="227">
        <f t="shared" si="9"/>
        <v>0</v>
      </c>
      <c r="N239" s="228">
        <v>160</v>
      </c>
      <c r="O239" s="229">
        <f t="shared" si="10"/>
        <v>0</v>
      </c>
      <c r="P239">
        <f t="shared" si="11"/>
        <v>0</v>
      </c>
    </row>
    <row r="240" spans="1:16" ht="12.75">
      <c r="A240" s="223">
        <v>3259</v>
      </c>
      <c r="B240" s="75" t="s">
        <v>528</v>
      </c>
      <c r="C240" s="76"/>
      <c r="D240" s="77" t="s">
        <v>1042</v>
      </c>
      <c r="E240" s="78"/>
      <c r="F240" s="77"/>
      <c r="G240" s="224" t="s">
        <v>119</v>
      </c>
      <c r="H240" s="75"/>
      <c r="I240" s="77"/>
      <c r="J240" s="79">
        <v>270</v>
      </c>
      <c r="K240" s="225"/>
      <c r="L240" s="226" t="s">
        <v>528</v>
      </c>
      <c r="M240" s="227">
        <f t="shared" si="9"/>
        <v>0</v>
      </c>
      <c r="N240" s="228">
        <v>270</v>
      </c>
      <c r="O240" s="229">
        <f t="shared" si="10"/>
        <v>0</v>
      </c>
      <c r="P240">
        <f t="shared" si="11"/>
        <v>0</v>
      </c>
    </row>
    <row r="241" spans="1:16" ht="12.75">
      <c r="A241" s="223">
        <v>3260</v>
      </c>
      <c r="B241" s="75" t="s">
        <v>528</v>
      </c>
      <c r="C241" s="76"/>
      <c r="D241" s="77" t="s">
        <v>1042</v>
      </c>
      <c r="E241" s="78"/>
      <c r="F241" s="77"/>
      <c r="G241" s="224" t="s">
        <v>119</v>
      </c>
      <c r="H241" s="75"/>
      <c r="I241" s="77"/>
      <c r="J241" s="79">
        <v>106.49</v>
      </c>
      <c r="K241" s="225"/>
      <c r="L241" s="226" t="s">
        <v>528</v>
      </c>
      <c r="M241" s="227">
        <f t="shared" si="9"/>
        <v>0</v>
      </c>
      <c r="N241" s="228">
        <v>106.49</v>
      </c>
      <c r="O241" s="229">
        <f t="shared" si="10"/>
        <v>0</v>
      </c>
      <c r="P241">
        <f t="shared" si="11"/>
        <v>0</v>
      </c>
    </row>
    <row r="242" spans="1:16" ht="12.75">
      <c r="A242" s="223">
        <v>3261</v>
      </c>
      <c r="B242" s="75" t="s">
        <v>528</v>
      </c>
      <c r="C242" s="76"/>
      <c r="D242" s="77" t="s">
        <v>1042</v>
      </c>
      <c r="E242" s="78"/>
      <c r="F242" s="77"/>
      <c r="G242" s="224" t="s">
        <v>119</v>
      </c>
      <c r="H242" s="75"/>
      <c r="I242" s="77"/>
      <c r="J242" s="79">
        <v>125</v>
      </c>
      <c r="K242" s="225"/>
      <c r="L242" s="226" t="s">
        <v>528</v>
      </c>
      <c r="M242" s="227">
        <f t="shared" si="9"/>
        <v>0</v>
      </c>
      <c r="N242" s="228">
        <v>125</v>
      </c>
      <c r="O242" s="229">
        <f t="shared" si="10"/>
        <v>0</v>
      </c>
      <c r="P242">
        <f t="shared" si="11"/>
        <v>0</v>
      </c>
    </row>
    <row r="243" spans="1:16" ht="12.75">
      <c r="A243" s="223">
        <v>3262</v>
      </c>
      <c r="B243" s="75" t="s">
        <v>528</v>
      </c>
      <c r="C243" s="76"/>
      <c r="D243" s="77" t="s">
        <v>1043</v>
      </c>
      <c r="E243" s="78"/>
      <c r="F243" s="77"/>
      <c r="G243" s="224" t="s">
        <v>119</v>
      </c>
      <c r="H243" s="75"/>
      <c r="I243" s="77"/>
      <c r="J243" s="79">
        <v>118.8</v>
      </c>
      <c r="K243" s="225"/>
      <c r="L243" s="226" t="s">
        <v>528</v>
      </c>
      <c r="M243" s="227">
        <f t="shared" si="9"/>
        <v>0</v>
      </c>
      <c r="N243" s="228">
        <v>118.8</v>
      </c>
      <c r="O243" s="229">
        <f t="shared" si="10"/>
        <v>0</v>
      </c>
      <c r="P243">
        <f t="shared" si="11"/>
        <v>0</v>
      </c>
    </row>
    <row r="244" spans="1:16" ht="12.75">
      <c r="A244" s="223">
        <v>3263</v>
      </c>
      <c r="B244" s="75" t="s">
        <v>528</v>
      </c>
      <c r="C244" s="76"/>
      <c r="D244" s="77" t="s">
        <v>1044</v>
      </c>
      <c r="E244" s="78"/>
      <c r="F244" s="77"/>
      <c r="G244" s="224" t="s">
        <v>119</v>
      </c>
      <c r="H244" s="75"/>
      <c r="I244" s="77"/>
      <c r="J244" s="79">
        <v>122.72</v>
      </c>
      <c r="K244" s="225"/>
      <c r="L244" s="226" t="s">
        <v>528</v>
      </c>
      <c r="M244" s="227">
        <f t="shared" si="9"/>
        <v>0</v>
      </c>
      <c r="N244" s="228">
        <v>122.72</v>
      </c>
      <c r="O244" s="229">
        <f t="shared" si="10"/>
        <v>0</v>
      </c>
      <c r="P244">
        <f t="shared" si="11"/>
        <v>0</v>
      </c>
    </row>
    <row r="245" spans="1:16" ht="12.75">
      <c r="A245" s="223">
        <v>3264</v>
      </c>
      <c r="B245" s="75" t="s">
        <v>528</v>
      </c>
      <c r="C245" s="76"/>
      <c r="D245" s="77" t="s">
        <v>1045</v>
      </c>
      <c r="E245" s="78"/>
      <c r="F245" s="77"/>
      <c r="G245" s="224" t="s">
        <v>119</v>
      </c>
      <c r="H245" s="75"/>
      <c r="I245" s="77"/>
      <c r="J245" s="79">
        <v>973.38</v>
      </c>
      <c r="K245" s="225"/>
      <c r="L245" s="226" t="s">
        <v>528</v>
      </c>
      <c r="M245" s="227">
        <f t="shared" si="9"/>
        <v>0</v>
      </c>
      <c r="N245" s="228">
        <v>973.38</v>
      </c>
      <c r="O245" s="229">
        <f t="shared" si="10"/>
        <v>0</v>
      </c>
      <c r="P245">
        <f t="shared" si="11"/>
        <v>0</v>
      </c>
    </row>
    <row r="246" spans="1:16" ht="12.75">
      <c r="A246" s="223">
        <v>3265</v>
      </c>
      <c r="B246" s="75" t="s">
        <v>528</v>
      </c>
      <c r="C246" s="76"/>
      <c r="D246" s="77" t="s">
        <v>1046</v>
      </c>
      <c r="E246" s="78"/>
      <c r="F246" s="77"/>
      <c r="G246" s="224" t="s">
        <v>119</v>
      </c>
      <c r="H246" s="75"/>
      <c r="I246" s="77"/>
      <c r="J246" s="79">
        <v>675</v>
      </c>
      <c r="K246" s="225"/>
      <c r="L246" s="226" t="s">
        <v>528</v>
      </c>
      <c r="M246" s="227">
        <f t="shared" si="9"/>
        <v>0</v>
      </c>
      <c r="N246" s="228">
        <v>675</v>
      </c>
      <c r="O246" s="229">
        <f t="shared" si="10"/>
        <v>0</v>
      </c>
      <c r="P246">
        <f t="shared" si="11"/>
        <v>0</v>
      </c>
    </row>
    <row r="247" spans="1:16" ht="12.75">
      <c r="A247" s="223">
        <v>3266</v>
      </c>
      <c r="B247" s="75" t="s">
        <v>528</v>
      </c>
      <c r="C247" s="76"/>
      <c r="D247" s="77" t="s">
        <v>1042</v>
      </c>
      <c r="E247" s="78"/>
      <c r="F247" s="77"/>
      <c r="G247" s="224" t="s">
        <v>119</v>
      </c>
      <c r="H247" s="75"/>
      <c r="I247" s="77"/>
      <c r="J247" s="79">
        <v>454</v>
      </c>
      <c r="K247" s="225"/>
      <c r="L247" s="226" t="s">
        <v>528</v>
      </c>
      <c r="M247" s="227">
        <f t="shared" si="9"/>
        <v>0</v>
      </c>
      <c r="N247" s="228">
        <v>454</v>
      </c>
      <c r="O247" s="229">
        <f t="shared" si="10"/>
        <v>0</v>
      </c>
      <c r="P247">
        <f t="shared" si="11"/>
        <v>0</v>
      </c>
    </row>
    <row r="248" spans="1:16" ht="12.75">
      <c r="A248" s="223">
        <v>3267</v>
      </c>
      <c r="B248" s="75" t="s">
        <v>528</v>
      </c>
      <c r="C248" s="76"/>
      <c r="D248" s="77" t="s">
        <v>1042</v>
      </c>
      <c r="E248" s="78"/>
      <c r="F248" s="77"/>
      <c r="G248" s="224" t="s">
        <v>119</v>
      </c>
      <c r="H248" s="75"/>
      <c r="I248" s="77"/>
      <c r="J248" s="79">
        <v>60.27</v>
      </c>
      <c r="K248" s="225"/>
      <c r="L248" s="226" t="s">
        <v>528</v>
      </c>
      <c r="M248" s="227">
        <f t="shared" si="9"/>
        <v>0</v>
      </c>
      <c r="N248" s="228">
        <v>60.27</v>
      </c>
      <c r="O248" s="229">
        <f t="shared" si="10"/>
        <v>0</v>
      </c>
      <c r="P248">
        <f t="shared" si="11"/>
        <v>0</v>
      </c>
    </row>
    <row r="249" spans="1:16" ht="12.75">
      <c r="A249" s="223">
        <v>3268</v>
      </c>
      <c r="B249" s="75" t="s">
        <v>528</v>
      </c>
      <c r="C249" s="76"/>
      <c r="D249" s="77" t="s">
        <v>1042</v>
      </c>
      <c r="E249" s="78"/>
      <c r="F249" s="77"/>
      <c r="G249" s="224" t="s">
        <v>119</v>
      </c>
      <c r="H249" s="75"/>
      <c r="I249" s="77"/>
      <c r="J249" s="79">
        <v>98.77</v>
      </c>
      <c r="K249" s="225"/>
      <c r="L249" s="226" t="s">
        <v>528</v>
      </c>
      <c r="M249" s="227">
        <f t="shared" si="9"/>
        <v>0</v>
      </c>
      <c r="N249" s="228">
        <v>98.77</v>
      </c>
      <c r="O249" s="229">
        <f t="shared" si="10"/>
        <v>0</v>
      </c>
      <c r="P249">
        <f t="shared" si="11"/>
        <v>0</v>
      </c>
    </row>
    <row r="250" spans="1:16" ht="12.75">
      <c r="A250" s="223">
        <v>3269</v>
      </c>
      <c r="B250" s="75" t="s">
        <v>528</v>
      </c>
      <c r="C250" s="76"/>
      <c r="D250" s="77" t="s">
        <v>1042</v>
      </c>
      <c r="E250" s="78"/>
      <c r="F250" s="77"/>
      <c r="G250" s="224" t="s">
        <v>119</v>
      </c>
      <c r="H250" s="75"/>
      <c r="I250" s="77"/>
      <c r="J250" s="79">
        <v>105</v>
      </c>
      <c r="K250" s="225"/>
      <c r="L250" s="226" t="s">
        <v>528</v>
      </c>
      <c r="M250" s="227">
        <f t="shared" si="9"/>
        <v>0</v>
      </c>
      <c r="N250" s="228">
        <v>105</v>
      </c>
      <c r="O250" s="229">
        <f t="shared" si="10"/>
        <v>0</v>
      </c>
      <c r="P250">
        <f t="shared" si="11"/>
        <v>0</v>
      </c>
    </row>
    <row r="251" spans="1:16" ht="12.75">
      <c r="A251" s="223">
        <v>3270</v>
      </c>
      <c r="B251" s="75" t="s">
        <v>528</v>
      </c>
      <c r="C251" s="76"/>
      <c r="D251" s="77" t="s">
        <v>1042</v>
      </c>
      <c r="E251" s="78"/>
      <c r="F251" s="77"/>
      <c r="G251" s="224" t="s">
        <v>119</v>
      </c>
      <c r="H251" s="75"/>
      <c r="I251" s="77"/>
      <c r="J251" s="79">
        <v>103</v>
      </c>
      <c r="K251" s="225"/>
      <c r="L251" s="226" t="s">
        <v>528</v>
      </c>
      <c r="M251" s="227">
        <f t="shared" si="9"/>
        <v>0</v>
      </c>
      <c r="N251" s="228">
        <v>103</v>
      </c>
      <c r="O251" s="229">
        <f t="shared" si="10"/>
        <v>0</v>
      </c>
      <c r="P251">
        <f t="shared" si="11"/>
        <v>0</v>
      </c>
    </row>
    <row r="252" spans="1:16" ht="12.75">
      <c r="A252" s="223">
        <v>3271</v>
      </c>
      <c r="B252" s="75" t="s">
        <v>528</v>
      </c>
      <c r="C252" s="76"/>
      <c r="D252" s="77" t="s">
        <v>1047</v>
      </c>
      <c r="E252" s="78"/>
      <c r="F252" s="77"/>
      <c r="G252" s="224" t="s">
        <v>119</v>
      </c>
      <c r="H252" s="75"/>
      <c r="I252" s="77"/>
      <c r="J252" s="79">
        <v>464</v>
      </c>
      <c r="K252" s="225"/>
      <c r="L252" s="226" t="s">
        <v>528</v>
      </c>
      <c r="M252" s="227">
        <f t="shared" si="9"/>
        <v>0</v>
      </c>
      <c r="N252" s="228">
        <v>464</v>
      </c>
      <c r="O252" s="229">
        <f t="shared" si="10"/>
        <v>0</v>
      </c>
      <c r="P252">
        <f t="shared" si="11"/>
        <v>0</v>
      </c>
    </row>
    <row r="253" spans="1:16" ht="12.75">
      <c r="A253" s="223">
        <v>3272</v>
      </c>
      <c r="B253" s="75" t="s">
        <v>528</v>
      </c>
      <c r="C253" s="76"/>
      <c r="D253" s="77" t="s">
        <v>1048</v>
      </c>
      <c r="E253" s="78"/>
      <c r="F253" s="77"/>
      <c r="G253" s="224" t="s">
        <v>119</v>
      </c>
      <c r="H253" s="75"/>
      <c r="I253" s="77"/>
      <c r="J253" s="79">
        <v>1080</v>
      </c>
      <c r="K253" s="225"/>
      <c r="L253" s="226" t="s">
        <v>528</v>
      </c>
      <c r="M253" s="227">
        <f t="shared" si="9"/>
        <v>0</v>
      </c>
      <c r="N253" s="228">
        <v>1080</v>
      </c>
      <c r="O253" s="229">
        <f t="shared" si="10"/>
        <v>0</v>
      </c>
      <c r="P253">
        <f t="shared" si="11"/>
        <v>0</v>
      </c>
    </row>
    <row r="254" spans="1:16" ht="12.75">
      <c r="A254" s="223">
        <v>3273</v>
      </c>
      <c r="B254" s="75" t="s">
        <v>528</v>
      </c>
      <c r="C254" s="76"/>
      <c r="D254" s="77" t="s">
        <v>1049</v>
      </c>
      <c r="E254" s="78"/>
      <c r="F254" s="77"/>
      <c r="G254" s="224" t="s">
        <v>119</v>
      </c>
      <c r="H254" s="75"/>
      <c r="I254" s="77"/>
      <c r="J254" s="79">
        <v>458.34</v>
      </c>
      <c r="K254" s="225"/>
      <c r="L254" s="226" t="s">
        <v>528</v>
      </c>
      <c r="M254" s="227">
        <f t="shared" si="9"/>
        <v>0</v>
      </c>
      <c r="N254" s="228">
        <v>458.34</v>
      </c>
      <c r="O254" s="229">
        <f t="shared" si="10"/>
        <v>0</v>
      </c>
      <c r="P254">
        <f t="shared" si="11"/>
        <v>0</v>
      </c>
    </row>
    <row r="255" spans="1:16" ht="12.75">
      <c r="A255" s="223">
        <v>3274</v>
      </c>
      <c r="B255" s="75" t="s">
        <v>528</v>
      </c>
      <c r="C255" s="76"/>
      <c r="D255" s="77" t="s">
        <v>1050</v>
      </c>
      <c r="E255" s="78"/>
      <c r="F255" s="77"/>
      <c r="G255" s="224" t="s">
        <v>119</v>
      </c>
      <c r="H255" s="75"/>
      <c r="I255" s="77"/>
      <c r="J255" s="79">
        <v>489.62</v>
      </c>
      <c r="K255" s="225"/>
      <c r="L255" s="226" t="s">
        <v>528</v>
      </c>
      <c r="M255" s="227">
        <f t="shared" si="9"/>
        <v>0</v>
      </c>
      <c r="N255" s="228">
        <v>489.62</v>
      </c>
      <c r="O255" s="229">
        <f t="shared" si="10"/>
        <v>0</v>
      </c>
      <c r="P255">
        <f t="shared" si="11"/>
        <v>0</v>
      </c>
    </row>
    <row r="256" spans="1:16" ht="12.75">
      <c r="A256" s="223">
        <v>3275</v>
      </c>
      <c r="B256" s="75" t="s">
        <v>528</v>
      </c>
      <c r="C256" s="76"/>
      <c r="D256" s="77" t="s">
        <v>1050</v>
      </c>
      <c r="E256" s="78"/>
      <c r="F256" s="77"/>
      <c r="G256" s="224" t="s">
        <v>119</v>
      </c>
      <c r="H256" s="75"/>
      <c r="I256" s="77"/>
      <c r="J256" s="79">
        <v>489.62</v>
      </c>
      <c r="K256" s="225"/>
      <c r="L256" s="226" t="s">
        <v>528</v>
      </c>
      <c r="M256" s="227">
        <f t="shared" si="9"/>
        <v>0</v>
      </c>
      <c r="N256" s="228">
        <v>489.62</v>
      </c>
      <c r="O256" s="229">
        <f t="shared" si="10"/>
        <v>0</v>
      </c>
      <c r="P256">
        <f t="shared" si="11"/>
        <v>0</v>
      </c>
    </row>
    <row r="257" spans="1:16" ht="12.75">
      <c r="A257" s="223">
        <v>3276</v>
      </c>
      <c r="B257" s="75" t="s">
        <v>528</v>
      </c>
      <c r="C257" s="76"/>
      <c r="D257" s="77" t="s">
        <v>1050</v>
      </c>
      <c r="E257" s="78"/>
      <c r="F257" s="77"/>
      <c r="G257" s="224" t="s">
        <v>119</v>
      </c>
      <c r="H257" s="75"/>
      <c r="I257" s="77"/>
      <c r="J257" s="79">
        <v>193.58</v>
      </c>
      <c r="K257" s="225"/>
      <c r="L257" s="226" t="s">
        <v>528</v>
      </c>
      <c r="M257" s="227">
        <f t="shared" si="9"/>
        <v>0</v>
      </c>
      <c r="N257" s="228">
        <v>193.58</v>
      </c>
      <c r="O257" s="229">
        <f t="shared" si="10"/>
        <v>0</v>
      </c>
      <c r="P257">
        <f t="shared" si="11"/>
        <v>0</v>
      </c>
    </row>
    <row r="258" spans="1:16" ht="12.75">
      <c r="A258" s="223">
        <v>3277</v>
      </c>
      <c r="B258" s="75" t="s">
        <v>528</v>
      </c>
      <c r="C258" s="76"/>
      <c r="D258" s="77" t="s">
        <v>1050</v>
      </c>
      <c r="E258" s="78"/>
      <c r="F258" s="77"/>
      <c r="G258" s="224" t="s">
        <v>119</v>
      </c>
      <c r="H258" s="75"/>
      <c r="I258" s="77"/>
      <c r="J258" s="79">
        <v>178.61</v>
      </c>
      <c r="K258" s="225"/>
      <c r="L258" s="226" t="s">
        <v>528</v>
      </c>
      <c r="M258" s="227">
        <f t="shared" si="9"/>
        <v>0</v>
      </c>
      <c r="N258" s="228">
        <v>178.61</v>
      </c>
      <c r="O258" s="229">
        <f t="shared" si="10"/>
        <v>0</v>
      </c>
      <c r="P258">
        <f t="shared" si="11"/>
        <v>0</v>
      </c>
    </row>
    <row r="259" spans="1:16" ht="12.75">
      <c r="A259" s="223">
        <v>3278</v>
      </c>
      <c r="B259" s="75" t="s">
        <v>528</v>
      </c>
      <c r="C259" s="76"/>
      <c r="D259" s="77" t="s">
        <v>1051</v>
      </c>
      <c r="E259" s="78"/>
      <c r="F259" s="77"/>
      <c r="G259" s="224" t="s">
        <v>119</v>
      </c>
      <c r="H259" s="75"/>
      <c r="I259" s="77"/>
      <c r="J259" s="79">
        <v>167.41</v>
      </c>
      <c r="K259" s="225"/>
      <c r="L259" s="226" t="s">
        <v>528</v>
      </c>
      <c r="M259" s="227">
        <f t="shared" si="9"/>
        <v>0</v>
      </c>
      <c r="N259" s="228">
        <v>167.41</v>
      </c>
      <c r="O259" s="229">
        <f t="shared" si="10"/>
        <v>0</v>
      </c>
      <c r="P259">
        <f t="shared" si="11"/>
        <v>0</v>
      </c>
    </row>
    <row r="260" spans="1:16" ht="12.75">
      <c r="A260" s="223">
        <v>3279</v>
      </c>
      <c r="B260" s="75" t="s">
        <v>528</v>
      </c>
      <c r="C260" s="76"/>
      <c r="D260" s="77" t="s">
        <v>1052</v>
      </c>
      <c r="E260" s="78"/>
      <c r="F260" s="77"/>
      <c r="G260" s="224" t="s">
        <v>119</v>
      </c>
      <c r="H260" s="75"/>
      <c r="I260" s="77"/>
      <c r="J260" s="79">
        <v>2997</v>
      </c>
      <c r="K260" s="225"/>
      <c r="L260" s="226" t="s">
        <v>528</v>
      </c>
      <c r="M260" s="227">
        <f t="shared" si="9"/>
        <v>0</v>
      </c>
      <c r="N260" s="228">
        <v>2997</v>
      </c>
      <c r="O260" s="229">
        <f t="shared" si="10"/>
        <v>0</v>
      </c>
      <c r="P260">
        <f t="shared" si="11"/>
        <v>0</v>
      </c>
    </row>
    <row r="261" spans="1:16" ht="12.75">
      <c r="A261" s="223">
        <v>3280</v>
      </c>
      <c r="B261" s="75" t="s">
        <v>528</v>
      </c>
      <c r="C261" s="76"/>
      <c r="D261" s="77" t="s">
        <v>1053</v>
      </c>
      <c r="E261" s="78"/>
      <c r="F261" s="77"/>
      <c r="G261" s="224" t="s">
        <v>119</v>
      </c>
      <c r="H261" s="75"/>
      <c r="I261" s="77"/>
      <c r="J261" s="79">
        <v>5907.72</v>
      </c>
      <c r="K261" s="225"/>
      <c r="L261" s="226" t="s">
        <v>528</v>
      </c>
      <c r="M261" s="227">
        <f t="shared" si="9"/>
        <v>0</v>
      </c>
      <c r="N261" s="228">
        <v>5907.72</v>
      </c>
      <c r="O261" s="229">
        <f t="shared" si="10"/>
        <v>0</v>
      </c>
      <c r="P261">
        <f t="shared" si="11"/>
        <v>0</v>
      </c>
    </row>
    <row r="262" spans="1:16" ht="12.75">
      <c r="A262" s="223">
        <v>3283</v>
      </c>
      <c r="B262" s="75" t="s">
        <v>565</v>
      </c>
      <c r="C262" s="76"/>
      <c r="D262" s="77" t="s">
        <v>1054</v>
      </c>
      <c r="E262" s="78"/>
      <c r="F262" s="77"/>
      <c r="G262" s="224" t="s">
        <v>119</v>
      </c>
      <c r="H262" s="75"/>
      <c r="I262" s="77"/>
      <c r="J262" s="79">
        <v>23.62</v>
      </c>
      <c r="K262" s="225"/>
      <c r="L262" s="226" t="s">
        <v>565</v>
      </c>
      <c r="M262" s="227">
        <f t="shared" si="9"/>
        <v>0</v>
      </c>
      <c r="N262" s="228">
        <v>23.62</v>
      </c>
      <c r="O262" s="229">
        <f t="shared" si="10"/>
        <v>0</v>
      </c>
      <c r="P262">
        <f t="shared" si="11"/>
        <v>0</v>
      </c>
    </row>
    <row r="263" spans="1:16" ht="12.75">
      <c r="A263" s="223">
        <v>3284</v>
      </c>
      <c r="B263" s="75" t="s">
        <v>565</v>
      </c>
      <c r="C263" s="76"/>
      <c r="D263" s="77" t="s">
        <v>1055</v>
      </c>
      <c r="E263" s="78"/>
      <c r="F263" s="77"/>
      <c r="G263" s="224" t="s">
        <v>119</v>
      </c>
      <c r="H263" s="75"/>
      <c r="I263" s="77"/>
      <c r="J263" s="79">
        <v>8.49</v>
      </c>
      <c r="K263" s="225"/>
      <c r="L263" s="226" t="s">
        <v>565</v>
      </c>
      <c r="M263" s="227">
        <f t="shared" si="9"/>
        <v>0</v>
      </c>
      <c r="N263" s="228">
        <v>8.49</v>
      </c>
      <c r="O263" s="229">
        <f t="shared" si="10"/>
        <v>0</v>
      </c>
      <c r="P263">
        <f t="shared" si="11"/>
        <v>0</v>
      </c>
    </row>
    <row r="264" spans="1:16" ht="12.75">
      <c r="A264" s="223">
        <v>3285</v>
      </c>
      <c r="B264" s="75" t="s">
        <v>565</v>
      </c>
      <c r="C264" s="76"/>
      <c r="D264" s="77" t="s">
        <v>1056</v>
      </c>
      <c r="E264" s="78"/>
      <c r="F264" s="77"/>
      <c r="G264" s="224" t="s">
        <v>119</v>
      </c>
      <c r="H264" s="75"/>
      <c r="I264" s="77"/>
      <c r="J264" s="79">
        <v>105</v>
      </c>
      <c r="K264" s="225"/>
      <c r="L264" s="226" t="s">
        <v>565</v>
      </c>
      <c r="M264" s="227">
        <f aca="true" t="shared" si="12" ref="M264:M327">IF(K264&lt;&gt;"",L264-K264,0)</f>
        <v>0</v>
      </c>
      <c r="N264" s="228">
        <v>105</v>
      </c>
      <c r="O264" s="229">
        <f aca="true" t="shared" si="13" ref="O264:O327">IF(K264&lt;&gt;"",N264*M264,0)</f>
        <v>0</v>
      </c>
      <c r="P264">
        <f aca="true" t="shared" si="14" ref="P264:P327">IF(K264&lt;&gt;"",N264,0)</f>
        <v>0</v>
      </c>
    </row>
    <row r="265" spans="1:16" ht="12.75">
      <c r="A265" s="223">
        <v>3286</v>
      </c>
      <c r="B265" s="75" t="s">
        <v>565</v>
      </c>
      <c r="C265" s="76"/>
      <c r="D265" s="77" t="s">
        <v>1057</v>
      </c>
      <c r="E265" s="78"/>
      <c r="F265" s="77"/>
      <c r="G265" s="224" t="s">
        <v>119</v>
      </c>
      <c r="H265" s="75"/>
      <c r="I265" s="77"/>
      <c r="J265" s="79">
        <v>460</v>
      </c>
      <c r="K265" s="225"/>
      <c r="L265" s="226" t="s">
        <v>565</v>
      </c>
      <c r="M265" s="227">
        <f t="shared" si="12"/>
        <v>0</v>
      </c>
      <c r="N265" s="228">
        <v>460</v>
      </c>
      <c r="O265" s="229">
        <f t="shared" si="13"/>
        <v>0</v>
      </c>
      <c r="P265">
        <f t="shared" si="14"/>
        <v>0</v>
      </c>
    </row>
    <row r="266" spans="1:16" ht="12.75">
      <c r="A266" s="223">
        <v>3287</v>
      </c>
      <c r="B266" s="75" t="s">
        <v>565</v>
      </c>
      <c r="C266" s="76"/>
      <c r="D266" s="77" t="s">
        <v>1058</v>
      </c>
      <c r="E266" s="78"/>
      <c r="F266" s="77"/>
      <c r="G266" s="224" t="s">
        <v>119</v>
      </c>
      <c r="H266" s="75"/>
      <c r="I266" s="77"/>
      <c r="J266" s="79">
        <v>603.99</v>
      </c>
      <c r="K266" s="225"/>
      <c r="L266" s="226" t="s">
        <v>565</v>
      </c>
      <c r="M266" s="227">
        <f t="shared" si="12"/>
        <v>0</v>
      </c>
      <c r="N266" s="228">
        <v>603.99</v>
      </c>
      <c r="O266" s="229">
        <f t="shared" si="13"/>
        <v>0</v>
      </c>
      <c r="P266">
        <f t="shared" si="14"/>
        <v>0</v>
      </c>
    </row>
    <row r="267" spans="1:16" ht="12.75">
      <c r="A267" s="223">
        <v>3293</v>
      </c>
      <c r="B267" s="75" t="s">
        <v>646</v>
      </c>
      <c r="C267" s="76"/>
      <c r="D267" s="77" t="s">
        <v>1059</v>
      </c>
      <c r="E267" s="78"/>
      <c r="F267" s="77"/>
      <c r="G267" s="224" t="s">
        <v>119</v>
      </c>
      <c r="H267" s="75"/>
      <c r="I267" s="77"/>
      <c r="J267" s="79">
        <v>343.87</v>
      </c>
      <c r="K267" s="225"/>
      <c r="L267" s="226" t="s">
        <v>646</v>
      </c>
      <c r="M267" s="227">
        <f t="shared" si="12"/>
        <v>0</v>
      </c>
      <c r="N267" s="228">
        <v>343.87</v>
      </c>
      <c r="O267" s="229">
        <f t="shared" si="13"/>
        <v>0</v>
      </c>
      <c r="P267">
        <f t="shared" si="14"/>
        <v>0</v>
      </c>
    </row>
    <row r="268" spans="1:16" ht="12.75">
      <c r="A268" s="223">
        <v>3294</v>
      </c>
      <c r="B268" s="75" t="s">
        <v>646</v>
      </c>
      <c r="C268" s="76"/>
      <c r="D268" s="77" t="s">
        <v>1060</v>
      </c>
      <c r="E268" s="78"/>
      <c r="F268" s="77"/>
      <c r="G268" s="224" t="s">
        <v>119</v>
      </c>
      <c r="H268" s="75"/>
      <c r="I268" s="77"/>
      <c r="J268" s="79">
        <v>229.25</v>
      </c>
      <c r="K268" s="225"/>
      <c r="L268" s="226" t="s">
        <v>646</v>
      </c>
      <c r="M268" s="227">
        <f t="shared" si="12"/>
        <v>0</v>
      </c>
      <c r="N268" s="228">
        <v>229.25</v>
      </c>
      <c r="O268" s="229">
        <f t="shared" si="13"/>
        <v>0</v>
      </c>
      <c r="P268">
        <f t="shared" si="14"/>
        <v>0</v>
      </c>
    </row>
    <row r="269" spans="1:16" ht="12.75">
      <c r="A269" s="223">
        <v>3295</v>
      </c>
      <c r="B269" s="75" t="s">
        <v>646</v>
      </c>
      <c r="C269" s="76"/>
      <c r="D269" s="77" t="s">
        <v>1061</v>
      </c>
      <c r="E269" s="78"/>
      <c r="F269" s="77"/>
      <c r="G269" s="224" t="s">
        <v>119</v>
      </c>
      <c r="H269" s="75"/>
      <c r="I269" s="77"/>
      <c r="J269" s="79">
        <v>1333.33</v>
      </c>
      <c r="K269" s="225"/>
      <c r="L269" s="226" t="s">
        <v>646</v>
      </c>
      <c r="M269" s="227">
        <f t="shared" si="12"/>
        <v>0</v>
      </c>
      <c r="N269" s="228">
        <v>1333.33</v>
      </c>
      <c r="O269" s="229">
        <f t="shared" si="13"/>
        <v>0</v>
      </c>
      <c r="P269">
        <f t="shared" si="14"/>
        <v>0</v>
      </c>
    </row>
    <row r="270" spans="1:16" ht="12.75">
      <c r="A270" s="223">
        <v>3296</v>
      </c>
      <c r="B270" s="75" t="s">
        <v>646</v>
      </c>
      <c r="C270" s="76"/>
      <c r="D270" s="77" t="s">
        <v>1062</v>
      </c>
      <c r="E270" s="78"/>
      <c r="F270" s="77"/>
      <c r="G270" s="224" t="s">
        <v>119</v>
      </c>
      <c r="H270" s="75"/>
      <c r="I270" s="77"/>
      <c r="J270" s="79">
        <v>286.02</v>
      </c>
      <c r="K270" s="225"/>
      <c r="L270" s="226" t="s">
        <v>646</v>
      </c>
      <c r="M270" s="227">
        <f t="shared" si="12"/>
        <v>0</v>
      </c>
      <c r="N270" s="228">
        <v>286.02</v>
      </c>
      <c r="O270" s="229">
        <f t="shared" si="13"/>
        <v>0</v>
      </c>
      <c r="P270">
        <f t="shared" si="14"/>
        <v>0</v>
      </c>
    </row>
    <row r="271" spans="1:16" ht="12.75">
      <c r="A271" s="223">
        <v>3297</v>
      </c>
      <c r="B271" s="75" t="s">
        <v>646</v>
      </c>
      <c r="C271" s="76"/>
      <c r="D271" s="77" t="s">
        <v>1063</v>
      </c>
      <c r="E271" s="78"/>
      <c r="F271" s="77"/>
      <c r="G271" s="224" t="s">
        <v>119</v>
      </c>
      <c r="H271" s="75"/>
      <c r="I271" s="77"/>
      <c r="J271" s="79">
        <v>3420.62</v>
      </c>
      <c r="K271" s="225"/>
      <c r="L271" s="226" t="s">
        <v>646</v>
      </c>
      <c r="M271" s="227">
        <f t="shared" si="12"/>
        <v>0</v>
      </c>
      <c r="N271" s="228">
        <v>3420.62</v>
      </c>
      <c r="O271" s="229">
        <f t="shared" si="13"/>
        <v>0</v>
      </c>
      <c r="P271">
        <f t="shared" si="14"/>
        <v>0</v>
      </c>
    </row>
    <row r="272" spans="1:16" ht="12.75">
      <c r="A272" s="223">
        <v>3298</v>
      </c>
      <c r="B272" s="75" t="s">
        <v>646</v>
      </c>
      <c r="C272" s="76"/>
      <c r="D272" s="77" t="s">
        <v>1064</v>
      </c>
      <c r="E272" s="78"/>
      <c r="F272" s="77"/>
      <c r="G272" s="224" t="s">
        <v>119</v>
      </c>
      <c r="H272" s="75"/>
      <c r="I272" s="77"/>
      <c r="J272" s="79">
        <v>384.44</v>
      </c>
      <c r="K272" s="225"/>
      <c r="L272" s="226" t="s">
        <v>646</v>
      </c>
      <c r="M272" s="227">
        <f t="shared" si="12"/>
        <v>0</v>
      </c>
      <c r="N272" s="228">
        <v>384.44</v>
      </c>
      <c r="O272" s="229">
        <f t="shared" si="13"/>
        <v>0</v>
      </c>
      <c r="P272">
        <f t="shared" si="14"/>
        <v>0</v>
      </c>
    </row>
    <row r="273" spans="1:16" ht="12.75">
      <c r="A273" s="223">
        <v>3302</v>
      </c>
      <c r="B273" s="75" t="s">
        <v>646</v>
      </c>
      <c r="C273" s="76"/>
      <c r="D273" s="77" t="s">
        <v>1065</v>
      </c>
      <c r="E273" s="78"/>
      <c r="F273" s="77"/>
      <c r="G273" s="224" t="s">
        <v>119</v>
      </c>
      <c r="H273" s="75"/>
      <c r="I273" s="77"/>
      <c r="J273" s="79">
        <v>1102.33</v>
      </c>
      <c r="K273" s="225"/>
      <c r="L273" s="226" t="s">
        <v>646</v>
      </c>
      <c r="M273" s="227">
        <f t="shared" si="12"/>
        <v>0</v>
      </c>
      <c r="N273" s="228">
        <v>1102.33</v>
      </c>
      <c r="O273" s="229">
        <f t="shared" si="13"/>
        <v>0</v>
      </c>
      <c r="P273">
        <f t="shared" si="14"/>
        <v>0</v>
      </c>
    </row>
    <row r="274" spans="1:16" ht="12.75">
      <c r="A274" s="223">
        <v>3303</v>
      </c>
      <c r="B274" s="75" t="s">
        <v>571</v>
      </c>
      <c r="C274" s="76"/>
      <c r="D274" s="77" t="s">
        <v>1030</v>
      </c>
      <c r="E274" s="78"/>
      <c r="F274" s="77"/>
      <c r="G274" s="224" t="s">
        <v>119</v>
      </c>
      <c r="H274" s="75"/>
      <c r="I274" s="77"/>
      <c r="J274" s="79">
        <v>58.15</v>
      </c>
      <c r="K274" s="225"/>
      <c r="L274" s="226" t="s">
        <v>571</v>
      </c>
      <c r="M274" s="227">
        <f t="shared" si="12"/>
        <v>0</v>
      </c>
      <c r="N274" s="228">
        <v>58.15</v>
      </c>
      <c r="O274" s="229">
        <f t="shared" si="13"/>
        <v>0</v>
      </c>
      <c r="P274">
        <f t="shared" si="14"/>
        <v>0</v>
      </c>
    </row>
    <row r="275" spans="1:16" ht="12.75">
      <c r="A275" s="223">
        <v>3316</v>
      </c>
      <c r="B275" s="75" t="s">
        <v>541</v>
      </c>
      <c r="C275" s="76"/>
      <c r="D275" s="77" t="s">
        <v>1066</v>
      </c>
      <c r="E275" s="78"/>
      <c r="F275" s="77"/>
      <c r="G275" s="224" t="s">
        <v>119</v>
      </c>
      <c r="H275" s="75"/>
      <c r="I275" s="77"/>
      <c r="J275" s="79">
        <v>338.98</v>
      </c>
      <c r="K275" s="225"/>
      <c r="L275" s="226" t="s">
        <v>541</v>
      </c>
      <c r="M275" s="227">
        <f t="shared" si="12"/>
        <v>0</v>
      </c>
      <c r="N275" s="228">
        <v>338.98</v>
      </c>
      <c r="O275" s="229">
        <f t="shared" si="13"/>
        <v>0</v>
      </c>
      <c r="P275">
        <f t="shared" si="14"/>
        <v>0</v>
      </c>
    </row>
    <row r="276" spans="1:16" ht="12.75">
      <c r="A276" s="223">
        <v>3317</v>
      </c>
      <c r="B276" s="75" t="s">
        <v>541</v>
      </c>
      <c r="C276" s="76"/>
      <c r="D276" s="77" t="s">
        <v>1067</v>
      </c>
      <c r="E276" s="78"/>
      <c r="F276" s="77"/>
      <c r="G276" s="224" t="s">
        <v>119</v>
      </c>
      <c r="H276" s="75"/>
      <c r="I276" s="77"/>
      <c r="J276" s="79">
        <v>371.72</v>
      </c>
      <c r="K276" s="225"/>
      <c r="L276" s="226" t="s">
        <v>541</v>
      </c>
      <c r="M276" s="227">
        <f t="shared" si="12"/>
        <v>0</v>
      </c>
      <c r="N276" s="228">
        <v>371.72</v>
      </c>
      <c r="O276" s="229">
        <f t="shared" si="13"/>
        <v>0</v>
      </c>
      <c r="P276">
        <f t="shared" si="14"/>
        <v>0</v>
      </c>
    </row>
    <row r="277" spans="1:16" ht="12.75">
      <c r="A277" s="223">
        <v>3318</v>
      </c>
      <c r="B277" s="75" t="s">
        <v>541</v>
      </c>
      <c r="C277" s="76"/>
      <c r="D277" s="77" t="s">
        <v>1030</v>
      </c>
      <c r="E277" s="78"/>
      <c r="F277" s="77"/>
      <c r="G277" s="224" t="s">
        <v>119</v>
      </c>
      <c r="H277" s="75"/>
      <c r="I277" s="77"/>
      <c r="J277" s="79">
        <v>269.99</v>
      </c>
      <c r="K277" s="225"/>
      <c r="L277" s="226" t="s">
        <v>541</v>
      </c>
      <c r="M277" s="227">
        <f t="shared" si="12"/>
        <v>0</v>
      </c>
      <c r="N277" s="228">
        <v>269.99</v>
      </c>
      <c r="O277" s="229">
        <f t="shared" si="13"/>
        <v>0</v>
      </c>
      <c r="P277">
        <f t="shared" si="14"/>
        <v>0</v>
      </c>
    </row>
    <row r="278" spans="1:16" ht="12.75">
      <c r="A278" s="223">
        <v>3320</v>
      </c>
      <c r="B278" s="75" t="s">
        <v>541</v>
      </c>
      <c r="C278" s="76"/>
      <c r="D278" s="77" t="s">
        <v>1068</v>
      </c>
      <c r="E278" s="78"/>
      <c r="F278" s="77"/>
      <c r="G278" s="224" t="s">
        <v>119</v>
      </c>
      <c r="H278" s="75"/>
      <c r="I278" s="77"/>
      <c r="J278" s="79">
        <v>250</v>
      </c>
      <c r="K278" s="225"/>
      <c r="L278" s="226" t="s">
        <v>541</v>
      </c>
      <c r="M278" s="227">
        <f t="shared" si="12"/>
        <v>0</v>
      </c>
      <c r="N278" s="228">
        <v>250</v>
      </c>
      <c r="O278" s="229">
        <f t="shared" si="13"/>
        <v>0</v>
      </c>
      <c r="P278">
        <f t="shared" si="14"/>
        <v>0</v>
      </c>
    </row>
    <row r="279" spans="1:16" ht="12.75">
      <c r="A279" s="223">
        <v>3321</v>
      </c>
      <c r="B279" s="75" t="s">
        <v>541</v>
      </c>
      <c r="C279" s="76"/>
      <c r="D279" s="77" t="s">
        <v>1069</v>
      </c>
      <c r="E279" s="78"/>
      <c r="F279" s="77"/>
      <c r="G279" s="224" t="s">
        <v>119</v>
      </c>
      <c r="H279" s="75"/>
      <c r="I279" s="77"/>
      <c r="J279" s="79">
        <v>191.1</v>
      </c>
      <c r="K279" s="225"/>
      <c r="L279" s="226" t="s">
        <v>541</v>
      </c>
      <c r="M279" s="227">
        <f t="shared" si="12"/>
        <v>0</v>
      </c>
      <c r="N279" s="228">
        <v>191.1</v>
      </c>
      <c r="O279" s="229">
        <f t="shared" si="13"/>
        <v>0</v>
      </c>
      <c r="P279">
        <f t="shared" si="14"/>
        <v>0</v>
      </c>
    </row>
    <row r="280" spans="1:16" ht="12.75">
      <c r="A280" s="223">
        <v>3339</v>
      </c>
      <c r="B280" s="75" t="s">
        <v>541</v>
      </c>
      <c r="C280" s="76"/>
      <c r="D280" s="77" t="s">
        <v>1070</v>
      </c>
      <c r="E280" s="78"/>
      <c r="F280" s="77"/>
      <c r="G280" s="224" t="s">
        <v>119</v>
      </c>
      <c r="H280" s="75"/>
      <c r="I280" s="77"/>
      <c r="J280" s="79">
        <v>846.41</v>
      </c>
      <c r="K280" s="225"/>
      <c r="L280" s="226" t="s">
        <v>541</v>
      </c>
      <c r="M280" s="227">
        <f t="shared" si="12"/>
        <v>0</v>
      </c>
      <c r="N280" s="228">
        <v>846.41</v>
      </c>
      <c r="O280" s="229">
        <f t="shared" si="13"/>
        <v>0</v>
      </c>
      <c r="P280">
        <f t="shared" si="14"/>
        <v>0</v>
      </c>
    </row>
    <row r="281" spans="1:16" ht="12.75">
      <c r="A281" s="223">
        <v>3340</v>
      </c>
      <c r="B281" s="75" t="s">
        <v>541</v>
      </c>
      <c r="C281" s="76"/>
      <c r="D281" s="77" t="s">
        <v>1071</v>
      </c>
      <c r="E281" s="78"/>
      <c r="F281" s="77"/>
      <c r="G281" s="224" t="s">
        <v>119</v>
      </c>
      <c r="H281" s="75"/>
      <c r="I281" s="77"/>
      <c r="J281" s="79">
        <v>368.23</v>
      </c>
      <c r="K281" s="225"/>
      <c r="L281" s="226" t="s">
        <v>541</v>
      </c>
      <c r="M281" s="227">
        <f t="shared" si="12"/>
        <v>0</v>
      </c>
      <c r="N281" s="228">
        <v>368.23</v>
      </c>
      <c r="O281" s="229">
        <f t="shared" si="13"/>
        <v>0</v>
      </c>
      <c r="P281">
        <f t="shared" si="14"/>
        <v>0</v>
      </c>
    </row>
    <row r="282" spans="1:16" ht="12.75">
      <c r="A282" s="223">
        <v>3341</v>
      </c>
      <c r="B282" s="75" t="s">
        <v>541</v>
      </c>
      <c r="C282" s="76"/>
      <c r="D282" s="77" t="s">
        <v>1072</v>
      </c>
      <c r="E282" s="78"/>
      <c r="F282" s="77"/>
      <c r="G282" s="224" t="s">
        <v>119</v>
      </c>
      <c r="H282" s="75"/>
      <c r="I282" s="77"/>
      <c r="J282" s="79">
        <v>552.94</v>
      </c>
      <c r="K282" s="225"/>
      <c r="L282" s="226" t="s">
        <v>541</v>
      </c>
      <c r="M282" s="227">
        <f t="shared" si="12"/>
        <v>0</v>
      </c>
      <c r="N282" s="228">
        <v>552.94</v>
      </c>
      <c r="O282" s="229">
        <f t="shared" si="13"/>
        <v>0</v>
      </c>
      <c r="P282">
        <f t="shared" si="14"/>
        <v>0</v>
      </c>
    </row>
    <row r="283" spans="1:16" ht="12.75">
      <c r="A283" s="223">
        <v>3342</v>
      </c>
      <c r="B283" s="75" t="s">
        <v>541</v>
      </c>
      <c r="C283" s="76"/>
      <c r="D283" s="77" t="s">
        <v>1073</v>
      </c>
      <c r="E283" s="78"/>
      <c r="F283" s="77"/>
      <c r="G283" s="224" t="s">
        <v>119</v>
      </c>
      <c r="H283" s="75"/>
      <c r="I283" s="77"/>
      <c r="J283" s="79">
        <v>329.66</v>
      </c>
      <c r="K283" s="225"/>
      <c r="L283" s="226" t="s">
        <v>541</v>
      </c>
      <c r="M283" s="227">
        <f t="shared" si="12"/>
        <v>0</v>
      </c>
      <c r="N283" s="228">
        <v>329.66</v>
      </c>
      <c r="O283" s="229">
        <f t="shared" si="13"/>
        <v>0</v>
      </c>
      <c r="P283">
        <f t="shared" si="14"/>
        <v>0</v>
      </c>
    </row>
    <row r="284" spans="1:16" ht="12.75">
      <c r="A284" s="223">
        <v>3343</v>
      </c>
      <c r="B284" s="75" t="s">
        <v>541</v>
      </c>
      <c r="C284" s="76"/>
      <c r="D284" s="77" t="s">
        <v>1074</v>
      </c>
      <c r="E284" s="78"/>
      <c r="F284" s="77"/>
      <c r="G284" s="224" t="s">
        <v>119</v>
      </c>
      <c r="H284" s="75"/>
      <c r="I284" s="77"/>
      <c r="J284" s="79">
        <v>284.72</v>
      </c>
      <c r="K284" s="225"/>
      <c r="L284" s="226" t="s">
        <v>541</v>
      </c>
      <c r="M284" s="227">
        <f t="shared" si="12"/>
        <v>0</v>
      </c>
      <c r="N284" s="228">
        <v>284.72</v>
      </c>
      <c r="O284" s="229">
        <f t="shared" si="13"/>
        <v>0</v>
      </c>
      <c r="P284">
        <f t="shared" si="14"/>
        <v>0</v>
      </c>
    </row>
    <row r="285" spans="1:16" ht="12.75">
      <c r="A285" s="223">
        <v>3344</v>
      </c>
      <c r="B285" s="75" t="s">
        <v>541</v>
      </c>
      <c r="C285" s="76"/>
      <c r="D285" s="77" t="s">
        <v>1075</v>
      </c>
      <c r="E285" s="78"/>
      <c r="F285" s="77"/>
      <c r="G285" s="224" t="s">
        <v>119</v>
      </c>
      <c r="H285" s="75"/>
      <c r="I285" s="77"/>
      <c r="J285" s="79">
        <v>380.66</v>
      </c>
      <c r="K285" s="225"/>
      <c r="L285" s="226" t="s">
        <v>541</v>
      </c>
      <c r="M285" s="227">
        <f t="shared" si="12"/>
        <v>0</v>
      </c>
      <c r="N285" s="228">
        <v>380.66</v>
      </c>
      <c r="O285" s="229">
        <f t="shared" si="13"/>
        <v>0</v>
      </c>
      <c r="P285">
        <f t="shared" si="14"/>
        <v>0</v>
      </c>
    </row>
    <row r="286" spans="1:16" ht="12.75">
      <c r="A286" s="223">
        <v>3345</v>
      </c>
      <c r="B286" s="75" t="s">
        <v>541</v>
      </c>
      <c r="C286" s="76"/>
      <c r="D286" s="77" t="s">
        <v>1076</v>
      </c>
      <c r="E286" s="78"/>
      <c r="F286" s="77"/>
      <c r="G286" s="224" t="s">
        <v>119</v>
      </c>
      <c r="H286" s="75"/>
      <c r="I286" s="77"/>
      <c r="J286" s="79">
        <v>122.39</v>
      </c>
      <c r="K286" s="225"/>
      <c r="L286" s="226" t="s">
        <v>541</v>
      </c>
      <c r="M286" s="227">
        <f t="shared" si="12"/>
        <v>0</v>
      </c>
      <c r="N286" s="228">
        <v>122.39</v>
      </c>
      <c r="O286" s="229">
        <f t="shared" si="13"/>
        <v>0</v>
      </c>
      <c r="P286">
        <f t="shared" si="14"/>
        <v>0</v>
      </c>
    </row>
    <row r="287" spans="1:16" ht="12.75">
      <c r="A287" s="223">
        <v>3376</v>
      </c>
      <c r="B287" s="75" t="s">
        <v>541</v>
      </c>
      <c r="C287" s="76"/>
      <c r="D287" s="77" t="s">
        <v>1077</v>
      </c>
      <c r="E287" s="78"/>
      <c r="F287" s="77"/>
      <c r="G287" s="224" t="s">
        <v>119</v>
      </c>
      <c r="H287" s="75"/>
      <c r="I287" s="77"/>
      <c r="J287" s="79">
        <v>366.44</v>
      </c>
      <c r="K287" s="225"/>
      <c r="L287" s="226" t="s">
        <v>541</v>
      </c>
      <c r="M287" s="227">
        <f t="shared" si="12"/>
        <v>0</v>
      </c>
      <c r="N287" s="228">
        <v>366.44</v>
      </c>
      <c r="O287" s="229">
        <f t="shared" si="13"/>
        <v>0</v>
      </c>
      <c r="P287">
        <f t="shared" si="14"/>
        <v>0</v>
      </c>
    </row>
    <row r="288" spans="1:16" ht="12.75">
      <c r="A288" s="223">
        <v>3378</v>
      </c>
      <c r="B288" s="75" t="s">
        <v>240</v>
      </c>
      <c r="C288" s="76"/>
      <c r="D288" s="77" t="s">
        <v>1078</v>
      </c>
      <c r="E288" s="78"/>
      <c r="F288" s="77"/>
      <c r="G288" s="224" t="s">
        <v>119</v>
      </c>
      <c r="H288" s="75"/>
      <c r="I288" s="77"/>
      <c r="J288" s="79">
        <v>4295.28</v>
      </c>
      <c r="K288" s="225"/>
      <c r="L288" s="226" t="s">
        <v>240</v>
      </c>
      <c r="M288" s="227">
        <f t="shared" si="12"/>
        <v>0</v>
      </c>
      <c r="N288" s="228">
        <v>4295.28</v>
      </c>
      <c r="O288" s="229">
        <f t="shared" si="13"/>
        <v>0</v>
      </c>
      <c r="P288">
        <f t="shared" si="14"/>
        <v>0</v>
      </c>
    </row>
    <row r="289" spans="1:16" ht="12.75">
      <c r="A289" s="223">
        <v>3390</v>
      </c>
      <c r="B289" s="75" t="s">
        <v>240</v>
      </c>
      <c r="C289" s="76"/>
      <c r="D289" s="77" t="s">
        <v>1079</v>
      </c>
      <c r="E289" s="78"/>
      <c r="F289" s="77"/>
      <c r="G289" s="224" t="s">
        <v>119</v>
      </c>
      <c r="H289" s="75"/>
      <c r="I289" s="77"/>
      <c r="J289" s="79">
        <v>150</v>
      </c>
      <c r="K289" s="225"/>
      <c r="L289" s="226" t="s">
        <v>240</v>
      </c>
      <c r="M289" s="227">
        <f t="shared" si="12"/>
        <v>0</v>
      </c>
      <c r="N289" s="228">
        <v>150</v>
      </c>
      <c r="O289" s="229">
        <f t="shared" si="13"/>
        <v>0</v>
      </c>
      <c r="P289">
        <f t="shared" si="14"/>
        <v>0</v>
      </c>
    </row>
    <row r="290" spans="1:16" ht="12.75">
      <c r="A290" s="223">
        <v>3391</v>
      </c>
      <c r="B290" s="75" t="s">
        <v>240</v>
      </c>
      <c r="C290" s="76"/>
      <c r="D290" s="77" t="s">
        <v>1080</v>
      </c>
      <c r="E290" s="78"/>
      <c r="F290" s="77"/>
      <c r="G290" s="224" t="s">
        <v>119</v>
      </c>
      <c r="H290" s="75"/>
      <c r="I290" s="77"/>
      <c r="J290" s="79">
        <v>150</v>
      </c>
      <c r="K290" s="225"/>
      <c r="L290" s="226" t="s">
        <v>240</v>
      </c>
      <c r="M290" s="227">
        <f t="shared" si="12"/>
        <v>0</v>
      </c>
      <c r="N290" s="228">
        <v>150</v>
      </c>
      <c r="O290" s="229">
        <f t="shared" si="13"/>
        <v>0</v>
      </c>
      <c r="P290">
        <f t="shared" si="14"/>
        <v>0</v>
      </c>
    </row>
    <row r="291" spans="1:16" ht="12.75">
      <c r="A291" s="223">
        <v>3392</v>
      </c>
      <c r="B291" s="75" t="s">
        <v>240</v>
      </c>
      <c r="C291" s="76"/>
      <c r="D291" s="77" t="s">
        <v>1080</v>
      </c>
      <c r="E291" s="78"/>
      <c r="F291" s="77"/>
      <c r="G291" s="224" t="s">
        <v>119</v>
      </c>
      <c r="H291" s="75"/>
      <c r="I291" s="77"/>
      <c r="J291" s="79">
        <v>150</v>
      </c>
      <c r="K291" s="225"/>
      <c r="L291" s="226" t="s">
        <v>240</v>
      </c>
      <c r="M291" s="227">
        <f t="shared" si="12"/>
        <v>0</v>
      </c>
      <c r="N291" s="228">
        <v>150</v>
      </c>
      <c r="O291" s="229">
        <f t="shared" si="13"/>
        <v>0</v>
      </c>
      <c r="P291">
        <f t="shared" si="14"/>
        <v>0</v>
      </c>
    </row>
    <row r="292" spans="1:16" ht="12.75">
      <c r="A292" s="223">
        <v>3393</v>
      </c>
      <c r="B292" s="75" t="s">
        <v>240</v>
      </c>
      <c r="C292" s="76"/>
      <c r="D292" s="77" t="s">
        <v>1080</v>
      </c>
      <c r="E292" s="78"/>
      <c r="F292" s="77"/>
      <c r="G292" s="224" t="s">
        <v>119</v>
      </c>
      <c r="H292" s="75"/>
      <c r="I292" s="77"/>
      <c r="J292" s="79">
        <v>150</v>
      </c>
      <c r="K292" s="225"/>
      <c r="L292" s="226" t="s">
        <v>240</v>
      </c>
      <c r="M292" s="227">
        <f t="shared" si="12"/>
        <v>0</v>
      </c>
      <c r="N292" s="228">
        <v>150</v>
      </c>
      <c r="O292" s="229">
        <f t="shared" si="13"/>
        <v>0</v>
      </c>
      <c r="P292">
        <f t="shared" si="14"/>
        <v>0</v>
      </c>
    </row>
    <row r="293" spans="1:16" ht="12.75">
      <c r="A293" s="223">
        <v>3394</v>
      </c>
      <c r="B293" s="75" t="s">
        <v>240</v>
      </c>
      <c r="C293" s="76"/>
      <c r="D293" s="77" t="s">
        <v>1080</v>
      </c>
      <c r="E293" s="78"/>
      <c r="F293" s="77"/>
      <c r="G293" s="224" t="s">
        <v>119</v>
      </c>
      <c r="H293" s="75"/>
      <c r="I293" s="77"/>
      <c r="J293" s="79">
        <v>250</v>
      </c>
      <c r="K293" s="225"/>
      <c r="L293" s="226" t="s">
        <v>240</v>
      </c>
      <c r="M293" s="227">
        <f t="shared" si="12"/>
        <v>0</v>
      </c>
      <c r="N293" s="228">
        <v>250</v>
      </c>
      <c r="O293" s="229">
        <f t="shared" si="13"/>
        <v>0</v>
      </c>
      <c r="P293">
        <f t="shared" si="14"/>
        <v>0</v>
      </c>
    </row>
    <row r="294" spans="1:16" ht="12.75">
      <c r="A294" s="223">
        <v>3395</v>
      </c>
      <c r="B294" s="75" t="s">
        <v>240</v>
      </c>
      <c r="C294" s="76"/>
      <c r="D294" s="77" t="s">
        <v>1080</v>
      </c>
      <c r="E294" s="78"/>
      <c r="F294" s="77"/>
      <c r="G294" s="224" t="s">
        <v>119</v>
      </c>
      <c r="H294" s="75"/>
      <c r="I294" s="77"/>
      <c r="J294" s="79">
        <v>250</v>
      </c>
      <c r="K294" s="225"/>
      <c r="L294" s="226" t="s">
        <v>240</v>
      </c>
      <c r="M294" s="227">
        <f t="shared" si="12"/>
        <v>0</v>
      </c>
      <c r="N294" s="228">
        <v>250</v>
      </c>
      <c r="O294" s="229">
        <f t="shared" si="13"/>
        <v>0</v>
      </c>
      <c r="P294">
        <f t="shared" si="14"/>
        <v>0</v>
      </c>
    </row>
    <row r="295" spans="1:16" ht="12.75">
      <c r="A295" s="223">
        <v>3396</v>
      </c>
      <c r="B295" s="75" t="s">
        <v>240</v>
      </c>
      <c r="C295" s="76"/>
      <c r="D295" s="77" t="s">
        <v>1080</v>
      </c>
      <c r="E295" s="78"/>
      <c r="F295" s="77"/>
      <c r="G295" s="224" t="s">
        <v>119</v>
      </c>
      <c r="H295" s="75"/>
      <c r="I295" s="77"/>
      <c r="J295" s="79">
        <v>250</v>
      </c>
      <c r="K295" s="225"/>
      <c r="L295" s="226" t="s">
        <v>240</v>
      </c>
      <c r="M295" s="227">
        <f t="shared" si="12"/>
        <v>0</v>
      </c>
      <c r="N295" s="228">
        <v>250</v>
      </c>
      <c r="O295" s="229">
        <f t="shared" si="13"/>
        <v>0</v>
      </c>
      <c r="P295">
        <f t="shared" si="14"/>
        <v>0</v>
      </c>
    </row>
    <row r="296" spans="1:16" ht="12.75">
      <c r="A296" s="223">
        <v>3397</v>
      </c>
      <c r="B296" s="75" t="s">
        <v>240</v>
      </c>
      <c r="C296" s="76"/>
      <c r="D296" s="77" t="s">
        <v>1081</v>
      </c>
      <c r="E296" s="78"/>
      <c r="F296" s="77"/>
      <c r="G296" s="224" t="s">
        <v>119</v>
      </c>
      <c r="H296" s="75"/>
      <c r="I296" s="77"/>
      <c r="J296" s="79">
        <v>2000</v>
      </c>
      <c r="K296" s="225"/>
      <c r="L296" s="226" t="s">
        <v>240</v>
      </c>
      <c r="M296" s="227">
        <f t="shared" si="12"/>
        <v>0</v>
      </c>
      <c r="N296" s="228">
        <v>2000</v>
      </c>
      <c r="O296" s="229">
        <f t="shared" si="13"/>
        <v>0</v>
      </c>
      <c r="P296">
        <f t="shared" si="14"/>
        <v>0</v>
      </c>
    </row>
    <row r="297" spans="1:16" ht="12.75">
      <c r="A297" s="223">
        <v>3398</v>
      </c>
      <c r="B297" s="75" t="s">
        <v>240</v>
      </c>
      <c r="C297" s="76"/>
      <c r="D297" s="77" t="s">
        <v>1080</v>
      </c>
      <c r="E297" s="78"/>
      <c r="F297" s="77"/>
      <c r="G297" s="224" t="s">
        <v>119</v>
      </c>
      <c r="H297" s="75"/>
      <c r="I297" s="77"/>
      <c r="J297" s="79">
        <v>250</v>
      </c>
      <c r="K297" s="225"/>
      <c r="L297" s="226" t="s">
        <v>240</v>
      </c>
      <c r="M297" s="227">
        <f t="shared" si="12"/>
        <v>0</v>
      </c>
      <c r="N297" s="228">
        <v>250</v>
      </c>
      <c r="O297" s="229">
        <f t="shared" si="13"/>
        <v>0</v>
      </c>
      <c r="P297">
        <f t="shared" si="14"/>
        <v>0</v>
      </c>
    </row>
    <row r="298" spans="1:16" ht="12.75">
      <c r="A298" s="223">
        <v>3399</v>
      </c>
      <c r="B298" s="75" t="s">
        <v>240</v>
      </c>
      <c r="C298" s="76"/>
      <c r="D298" s="77" t="s">
        <v>1082</v>
      </c>
      <c r="E298" s="78"/>
      <c r="F298" s="77"/>
      <c r="G298" s="224" t="s">
        <v>119</v>
      </c>
      <c r="H298" s="75"/>
      <c r="I298" s="77"/>
      <c r="J298" s="79">
        <v>150</v>
      </c>
      <c r="K298" s="225"/>
      <c r="L298" s="226" t="s">
        <v>240</v>
      </c>
      <c r="M298" s="227">
        <f t="shared" si="12"/>
        <v>0</v>
      </c>
      <c r="N298" s="228">
        <v>150</v>
      </c>
      <c r="O298" s="229">
        <f t="shared" si="13"/>
        <v>0</v>
      </c>
      <c r="P298">
        <f t="shared" si="14"/>
        <v>0</v>
      </c>
    </row>
    <row r="299" spans="1:16" ht="12.75">
      <c r="A299" s="223">
        <v>3400</v>
      </c>
      <c r="B299" s="75" t="s">
        <v>240</v>
      </c>
      <c r="C299" s="76"/>
      <c r="D299" s="77" t="s">
        <v>1082</v>
      </c>
      <c r="E299" s="78"/>
      <c r="F299" s="77"/>
      <c r="G299" s="224" t="s">
        <v>119</v>
      </c>
      <c r="H299" s="75"/>
      <c r="I299" s="77"/>
      <c r="J299" s="79">
        <v>250</v>
      </c>
      <c r="K299" s="225"/>
      <c r="L299" s="226" t="s">
        <v>240</v>
      </c>
      <c r="M299" s="227">
        <f t="shared" si="12"/>
        <v>0</v>
      </c>
      <c r="N299" s="228">
        <v>250</v>
      </c>
      <c r="O299" s="229">
        <f t="shared" si="13"/>
        <v>0</v>
      </c>
      <c r="P299">
        <f t="shared" si="14"/>
        <v>0</v>
      </c>
    </row>
    <row r="300" spans="1:16" ht="12.75">
      <c r="A300" s="223">
        <v>3401</v>
      </c>
      <c r="B300" s="75" t="s">
        <v>240</v>
      </c>
      <c r="C300" s="76"/>
      <c r="D300" s="77" t="s">
        <v>1082</v>
      </c>
      <c r="E300" s="78"/>
      <c r="F300" s="77"/>
      <c r="G300" s="224" t="s">
        <v>119</v>
      </c>
      <c r="H300" s="75"/>
      <c r="I300" s="77"/>
      <c r="J300" s="79">
        <v>150</v>
      </c>
      <c r="K300" s="225"/>
      <c r="L300" s="226" t="s">
        <v>240</v>
      </c>
      <c r="M300" s="227">
        <f t="shared" si="12"/>
        <v>0</v>
      </c>
      <c r="N300" s="228">
        <v>150</v>
      </c>
      <c r="O300" s="229">
        <f t="shared" si="13"/>
        <v>0</v>
      </c>
      <c r="P300">
        <f t="shared" si="14"/>
        <v>0</v>
      </c>
    </row>
    <row r="301" spans="1:16" ht="12.75">
      <c r="A301" s="223">
        <v>3402</v>
      </c>
      <c r="B301" s="75" t="s">
        <v>240</v>
      </c>
      <c r="C301" s="76"/>
      <c r="D301" s="77" t="s">
        <v>1082</v>
      </c>
      <c r="E301" s="78"/>
      <c r="F301" s="77"/>
      <c r="G301" s="224" t="s">
        <v>119</v>
      </c>
      <c r="H301" s="75"/>
      <c r="I301" s="77"/>
      <c r="J301" s="79">
        <v>250</v>
      </c>
      <c r="K301" s="225"/>
      <c r="L301" s="226" t="s">
        <v>240</v>
      </c>
      <c r="M301" s="227">
        <f t="shared" si="12"/>
        <v>0</v>
      </c>
      <c r="N301" s="228">
        <v>250</v>
      </c>
      <c r="O301" s="229">
        <f t="shared" si="13"/>
        <v>0</v>
      </c>
      <c r="P301">
        <f t="shared" si="14"/>
        <v>0</v>
      </c>
    </row>
    <row r="302" spans="1:16" ht="12.75">
      <c r="A302" s="223">
        <v>3403</v>
      </c>
      <c r="B302" s="75" t="s">
        <v>240</v>
      </c>
      <c r="C302" s="76"/>
      <c r="D302" s="77" t="s">
        <v>1082</v>
      </c>
      <c r="E302" s="78"/>
      <c r="F302" s="77"/>
      <c r="G302" s="224" t="s">
        <v>119</v>
      </c>
      <c r="H302" s="75"/>
      <c r="I302" s="77"/>
      <c r="J302" s="79">
        <v>200</v>
      </c>
      <c r="K302" s="225"/>
      <c r="L302" s="226" t="s">
        <v>240</v>
      </c>
      <c r="M302" s="227">
        <f t="shared" si="12"/>
        <v>0</v>
      </c>
      <c r="N302" s="228">
        <v>200</v>
      </c>
      <c r="O302" s="229">
        <f t="shared" si="13"/>
        <v>0</v>
      </c>
      <c r="P302">
        <f t="shared" si="14"/>
        <v>0</v>
      </c>
    </row>
    <row r="303" spans="1:16" ht="12.75">
      <c r="A303" s="223">
        <v>3404</v>
      </c>
      <c r="B303" s="75" t="s">
        <v>240</v>
      </c>
      <c r="C303" s="76"/>
      <c r="D303" s="77" t="s">
        <v>1082</v>
      </c>
      <c r="E303" s="78"/>
      <c r="F303" s="77"/>
      <c r="G303" s="224" t="s">
        <v>119</v>
      </c>
      <c r="H303" s="75"/>
      <c r="I303" s="77"/>
      <c r="J303" s="79">
        <v>200</v>
      </c>
      <c r="K303" s="225"/>
      <c r="L303" s="226" t="s">
        <v>240</v>
      </c>
      <c r="M303" s="227">
        <f t="shared" si="12"/>
        <v>0</v>
      </c>
      <c r="N303" s="228">
        <v>200</v>
      </c>
      <c r="O303" s="229">
        <f t="shared" si="13"/>
        <v>0</v>
      </c>
      <c r="P303">
        <f t="shared" si="14"/>
        <v>0</v>
      </c>
    </row>
    <row r="304" spans="1:16" ht="12.75">
      <c r="A304" s="223">
        <v>3405</v>
      </c>
      <c r="B304" s="75" t="s">
        <v>240</v>
      </c>
      <c r="C304" s="76"/>
      <c r="D304" s="77" t="s">
        <v>1082</v>
      </c>
      <c r="E304" s="78"/>
      <c r="F304" s="77"/>
      <c r="G304" s="224" t="s">
        <v>119</v>
      </c>
      <c r="H304" s="75"/>
      <c r="I304" s="77"/>
      <c r="J304" s="79">
        <v>150</v>
      </c>
      <c r="K304" s="225"/>
      <c r="L304" s="226" t="s">
        <v>240</v>
      </c>
      <c r="M304" s="227">
        <f t="shared" si="12"/>
        <v>0</v>
      </c>
      <c r="N304" s="228">
        <v>150</v>
      </c>
      <c r="O304" s="229">
        <f t="shared" si="13"/>
        <v>0</v>
      </c>
      <c r="P304">
        <f t="shared" si="14"/>
        <v>0</v>
      </c>
    </row>
    <row r="305" spans="1:16" ht="12.75">
      <c r="A305" s="223">
        <v>3406</v>
      </c>
      <c r="B305" s="75" t="s">
        <v>240</v>
      </c>
      <c r="C305" s="76"/>
      <c r="D305" s="77" t="s">
        <v>1082</v>
      </c>
      <c r="E305" s="78"/>
      <c r="F305" s="77"/>
      <c r="G305" s="224" t="s">
        <v>119</v>
      </c>
      <c r="H305" s="75"/>
      <c r="I305" s="77"/>
      <c r="J305" s="79">
        <v>150</v>
      </c>
      <c r="K305" s="225"/>
      <c r="L305" s="226" t="s">
        <v>240</v>
      </c>
      <c r="M305" s="227">
        <f t="shared" si="12"/>
        <v>0</v>
      </c>
      <c r="N305" s="228">
        <v>150</v>
      </c>
      <c r="O305" s="229">
        <f t="shared" si="13"/>
        <v>0</v>
      </c>
      <c r="P305">
        <f t="shared" si="14"/>
        <v>0</v>
      </c>
    </row>
    <row r="306" spans="1:16" ht="12.75">
      <c r="A306" s="223">
        <v>3407</v>
      </c>
      <c r="B306" s="75" t="s">
        <v>240</v>
      </c>
      <c r="C306" s="76"/>
      <c r="D306" s="77" t="s">
        <v>1082</v>
      </c>
      <c r="E306" s="78"/>
      <c r="F306" s="77"/>
      <c r="G306" s="224" t="s">
        <v>119</v>
      </c>
      <c r="H306" s="75"/>
      <c r="I306" s="77"/>
      <c r="J306" s="79">
        <v>150</v>
      </c>
      <c r="K306" s="225"/>
      <c r="L306" s="226" t="s">
        <v>240</v>
      </c>
      <c r="M306" s="227">
        <f t="shared" si="12"/>
        <v>0</v>
      </c>
      <c r="N306" s="228">
        <v>150</v>
      </c>
      <c r="O306" s="229">
        <f t="shared" si="13"/>
        <v>0</v>
      </c>
      <c r="P306">
        <f t="shared" si="14"/>
        <v>0</v>
      </c>
    </row>
    <row r="307" spans="1:16" ht="12.75">
      <c r="A307" s="223">
        <v>3408</v>
      </c>
      <c r="B307" s="75" t="s">
        <v>240</v>
      </c>
      <c r="C307" s="76"/>
      <c r="D307" s="77" t="s">
        <v>1082</v>
      </c>
      <c r="E307" s="78"/>
      <c r="F307" s="77"/>
      <c r="G307" s="224" t="s">
        <v>119</v>
      </c>
      <c r="H307" s="75"/>
      <c r="I307" s="77"/>
      <c r="J307" s="79">
        <v>200</v>
      </c>
      <c r="K307" s="225"/>
      <c r="L307" s="226" t="s">
        <v>240</v>
      </c>
      <c r="M307" s="227">
        <f t="shared" si="12"/>
        <v>0</v>
      </c>
      <c r="N307" s="228">
        <v>200</v>
      </c>
      <c r="O307" s="229">
        <f t="shared" si="13"/>
        <v>0</v>
      </c>
      <c r="P307">
        <f t="shared" si="14"/>
        <v>0</v>
      </c>
    </row>
    <row r="308" spans="1:16" ht="12.75">
      <c r="A308" s="223">
        <v>3409</v>
      </c>
      <c r="B308" s="75" t="s">
        <v>240</v>
      </c>
      <c r="C308" s="76"/>
      <c r="D308" s="77" t="s">
        <v>1082</v>
      </c>
      <c r="E308" s="78"/>
      <c r="F308" s="77"/>
      <c r="G308" s="224" t="s">
        <v>119</v>
      </c>
      <c r="H308" s="75"/>
      <c r="I308" s="77"/>
      <c r="J308" s="79">
        <v>200</v>
      </c>
      <c r="K308" s="225"/>
      <c r="L308" s="226" t="s">
        <v>240</v>
      </c>
      <c r="M308" s="227">
        <f t="shared" si="12"/>
        <v>0</v>
      </c>
      <c r="N308" s="228">
        <v>200</v>
      </c>
      <c r="O308" s="229">
        <f t="shared" si="13"/>
        <v>0</v>
      </c>
      <c r="P308">
        <f t="shared" si="14"/>
        <v>0</v>
      </c>
    </row>
    <row r="309" spans="1:16" ht="12.75">
      <c r="A309" s="223">
        <v>3424</v>
      </c>
      <c r="B309" s="75" t="s">
        <v>598</v>
      </c>
      <c r="C309" s="76"/>
      <c r="D309" s="77" t="s">
        <v>1083</v>
      </c>
      <c r="E309" s="78"/>
      <c r="F309" s="77"/>
      <c r="G309" s="224" t="s">
        <v>119</v>
      </c>
      <c r="H309" s="75"/>
      <c r="I309" s="77"/>
      <c r="J309" s="79">
        <v>26</v>
      </c>
      <c r="K309" s="225"/>
      <c r="L309" s="226" t="s">
        <v>598</v>
      </c>
      <c r="M309" s="227">
        <f t="shared" si="12"/>
        <v>0</v>
      </c>
      <c r="N309" s="228">
        <v>26</v>
      </c>
      <c r="O309" s="229">
        <f t="shared" si="13"/>
        <v>0</v>
      </c>
      <c r="P309">
        <f t="shared" si="14"/>
        <v>0</v>
      </c>
    </row>
    <row r="310" spans="1:16" ht="12.75">
      <c r="A310" s="223">
        <v>3425</v>
      </c>
      <c r="B310" s="75" t="s">
        <v>598</v>
      </c>
      <c r="C310" s="76"/>
      <c r="D310" s="77" t="s">
        <v>1084</v>
      </c>
      <c r="E310" s="78"/>
      <c r="F310" s="77"/>
      <c r="G310" s="224" t="s">
        <v>119</v>
      </c>
      <c r="H310" s="75"/>
      <c r="I310" s="77"/>
      <c r="J310" s="79">
        <v>8.21</v>
      </c>
      <c r="K310" s="225"/>
      <c r="L310" s="226" t="s">
        <v>598</v>
      </c>
      <c r="M310" s="227">
        <f t="shared" si="12"/>
        <v>0</v>
      </c>
      <c r="N310" s="228">
        <v>8.21</v>
      </c>
      <c r="O310" s="229">
        <f t="shared" si="13"/>
        <v>0</v>
      </c>
      <c r="P310">
        <f t="shared" si="14"/>
        <v>0</v>
      </c>
    </row>
    <row r="311" spans="1:16" ht="12.75">
      <c r="A311" s="223">
        <v>3437</v>
      </c>
      <c r="B311" s="75" t="s">
        <v>601</v>
      </c>
      <c r="C311" s="76"/>
      <c r="D311" s="77" t="s">
        <v>1085</v>
      </c>
      <c r="E311" s="78"/>
      <c r="F311" s="77"/>
      <c r="G311" s="224" t="s">
        <v>119</v>
      </c>
      <c r="H311" s="75"/>
      <c r="I311" s="77"/>
      <c r="J311" s="79">
        <v>284.24</v>
      </c>
      <c r="K311" s="225"/>
      <c r="L311" s="226" t="s">
        <v>601</v>
      </c>
      <c r="M311" s="227">
        <f t="shared" si="12"/>
        <v>0</v>
      </c>
      <c r="N311" s="228">
        <v>284.24</v>
      </c>
      <c r="O311" s="229">
        <f t="shared" si="13"/>
        <v>0</v>
      </c>
      <c r="P311">
        <f t="shared" si="14"/>
        <v>0</v>
      </c>
    </row>
    <row r="312" spans="1:16" ht="12.75">
      <c r="A312" s="223">
        <v>3439</v>
      </c>
      <c r="B312" s="75" t="s">
        <v>601</v>
      </c>
      <c r="C312" s="76"/>
      <c r="D312" s="77" t="s">
        <v>1086</v>
      </c>
      <c r="E312" s="78"/>
      <c r="F312" s="77"/>
      <c r="G312" s="224" t="s">
        <v>119</v>
      </c>
      <c r="H312" s="75"/>
      <c r="I312" s="77"/>
      <c r="J312" s="79">
        <v>61.58</v>
      </c>
      <c r="K312" s="225"/>
      <c r="L312" s="226" t="s">
        <v>601</v>
      </c>
      <c r="M312" s="227">
        <f t="shared" si="12"/>
        <v>0</v>
      </c>
      <c r="N312" s="228">
        <v>61.58</v>
      </c>
      <c r="O312" s="229">
        <f t="shared" si="13"/>
        <v>0</v>
      </c>
      <c r="P312">
        <f t="shared" si="14"/>
        <v>0</v>
      </c>
    </row>
    <row r="313" spans="1:16" ht="12.75">
      <c r="A313" s="223">
        <v>3442</v>
      </c>
      <c r="B313" s="75" t="s">
        <v>601</v>
      </c>
      <c r="C313" s="76"/>
      <c r="D313" s="77" t="s">
        <v>1087</v>
      </c>
      <c r="E313" s="78"/>
      <c r="F313" s="77"/>
      <c r="G313" s="224" t="s">
        <v>119</v>
      </c>
      <c r="H313" s="75"/>
      <c r="I313" s="77"/>
      <c r="J313" s="79">
        <v>1748.67</v>
      </c>
      <c r="K313" s="225"/>
      <c r="L313" s="226" t="s">
        <v>601</v>
      </c>
      <c r="M313" s="227">
        <f t="shared" si="12"/>
        <v>0</v>
      </c>
      <c r="N313" s="228">
        <v>1748.67</v>
      </c>
      <c r="O313" s="229">
        <f t="shared" si="13"/>
        <v>0</v>
      </c>
      <c r="P313">
        <f t="shared" si="14"/>
        <v>0</v>
      </c>
    </row>
    <row r="314" spans="1:16" ht="12.75">
      <c r="A314" s="223">
        <v>3456</v>
      </c>
      <c r="B314" s="75" t="s">
        <v>164</v>
      </c>
      <c r="C314" s="76"/>
      <c r="D314" s="77" t="s">
        <v>1088</v>
      </c>
      <c r="E314" s="78"/>
      <c r="F314" s="77"/>
      <c r="G314" s="224" t="s">
        <v>119</v>
      </c>
      <c r="H314" s="75"/>
      <c r="I314" s="77"/>
      <c r="J314" s="79">
        <v>1000</v>
      </c>
      <c r="K314" s="225"/>
      <c r="L314" s="226" t="s">
        <v>164</v>
      </c>
      <c r="M314" s="227">
        <f t="shared" si="12"/>
        <v>0</v>
      </c>
      <c r="N314" s="228">
        <v>1000</v>
      </c>
      <c r="O314" s="229">
        <f t="shared" si="13"/>
        <v>0</v>
      </c>
      <c r="P314">
        <f t="shared" si="14"/>
        <v>0</v>
      </c>
    </row>
    <row r="315" spans="1:16" ht="12.75">
      <c r="A315" s="223">
        <v>3458</v>
      </c>
      <c r="B315" s="75" t="s">
        <v>164</v>
      </c>
      <c r="C315" s="76"/>
      <c r="D315" s="77" t="s">
        <v>1042</v>
      </c>
      <c r="E315" s="78"/>
      <c r="F315" s="77"/>
      <c r="G315" s="224" t="s">
        <v>119</v>
      </c>
      <c r="H315" s="75"/>
      <c r="I315" s="77"/>
      <c r="J315" s="79">
        <v>173.98</v>
      </c>
      <c r="K315" s="225"/>
      <c r="L315" s="226" t="s">
        <v>164</v>
      </c>
      <c r="M315" s="227">
        <f t="shared" si="12"/>
        <v>0</v>
      </c>
      <c r="N315" s="228">
        <v>173.98</v>
      </c>
      <c r="O315" s="229">
        <f t="shared" si="13"/>
        <v>0</v>
      </c>
      <c r="P315">
        <f t="shared" si="14"/>
        <v>0</v>
      </c>
    </row>
    <row r="316" spans="1:16" ht="12.75">
      <c r="A316" s="223">
        <v>3459</v>
      </c>
      <c r="B316" s="75" t="s">
        <v>164</v>
      </c>
      <c r="C316" s="76"/>
      <c r="D316" s="77" t="s">
        <v>1089</v>
      </c>
      <c r="E316" s="78"/>
      <c r="F316" s="77"/>
      <c r="G316" s="224" t="s">
        <v>119</v>
      </c>
      <c r="H316" s="75"/>
      <c r="I316" s="77"/>
      <c r="J316" s="79">
        <v>52.56</v>
      </c>
      <c r="K316" s="225"/>
      <c r="L316" s="226" t="s">
        <v>164</v>
      </c>
      <c r="M316" s="227">
        <f t="shared" si="12"/>
        <v>0</v>
      </c>
      <c r="N316" s="228">
        <v>52.56</v>
      </c>
      <c r="O316" s="229">
        <f t="shared" si="13"/>
        <v>0</v>
      </c>
      <c r="P316">
        <f t="shared" si="14"/>
        <v>0</v>
      </c>
    </row>
    <row r="317" spans="1:16" ht="12.75">
      <c r="A317" s="223">
        <v>3478</v>
      </c>
      <c r="B317" s="75" t="s">
        <v>164</v>
      </c>
      <c r="C317" s="76"/>
      <c r="D317" s="77" t="s">
        <v>1090</v>
      </c>
      <c r="E317" s="78"/>
      <c r="F317" s="77"/>
      <c r="G317" s="224" t="s">
        <v>119</v>
      </c>
      <c r="H317" s="75"/>
      <c r="I317" s="77"/>
      <c r="J317" s="79">
        <v>1350</v>
      </c>
      <c r="K317" s="225"/>
      <c r="L317" s="226" t="s">
        <v>164</v>
      </c>
      <c r="M317" s="227">
        <f t="shared" si="12"/>
        <v>0</v>
      </c>
      <c r="N317" s="228">
        <v>1350</v>
      </c>
      <c r="O317" s="229">
        <f t="shared" si="13"/>
        <v>0</v>
      </c>
      <c r="P317">
        <f t="shared" si="14"/>
        <v>0</v>
      </c>
    </row>
    <row r="318" spans="1:16" ht="12.75">
      <c r="A318" s="223">
        <v>3480</v>
      </c>
      <c r="B318" s="75" t="s">
        <v>665</v>
      </c>
      <c r="C318" s="76"/>
      <c r="D318" s="77" t="s">
        <v>1091</v>
      </c>
      <c r="E318" s="78"/>
      <c r="F318" s="77"/>
      <c r="G318" s="224" t="s">
        <v>119</v>
      </c>
      <c r="H318" s="75"/>
      <c r="I318" s="77"/>
      <c r="J318" s="79">
        <v>613.89</v>
      </c>
      <c r="K318" s="225"/>
      <c r="L318" s="226" t="s">
        <v>665</v>
      </c>
      <c r="M318" s="227">
        <f t="shared" si="12"/>
        <v>0</v>
      </c>
      <c r="N318" s="228">
        <v>613.89</v>
      </c>
      <c r="O318" s="229">
        <f t="shared" si="13"/>
        <v>0</v>
      </c>
      <c r="P318">
        <f t="shared" si="14"/>
        <v>0</v>
      </c>
    </row>
    <row r="319" spans="1:16" ht="12.75">
      <c r="A319" s="223">
        <v>3481</v>
      </c>
      <c r="B319" s="75" t="s">
        <v>665</v>
      </c>
      <c r="C319" s="76"/>
      <c r="D319" s="77" t="s">
        <v>1091</v>
      </c>
      <c r="E319" s="78"/>
      <c r="F319" s="77"/>
      <c r="G319" s="224" t="s">
        <v>119</v>
      </c>
      <c r="H319" s="75"/>
      <c r="I319" s="77"/>
      <c r="J319" s="79">
        <v>719.61</v>
      </c>
      <c r="K319" s="225"/>
      <c r="L319" s="226" t="s">
        <v>665</v>
      </c>
      <c r="M319" s="227">
        <f t="shared" si="12"/>
        <v>0</v>
      </c>
      <c r="N319" s="228">
        <v>719.61</v>
      </c>
      <c r="O319" s="229">
        <f t="shared" si="13"/>
        <v>0</v>
      </c>
      <c r="P319">
        <f t="shared" si="14"/>
        <v>0</v>
      </c>
    </row>
    <row r="320" spans="1:16" ht="12.75">
      <c r="A320" s="223">
        <v>3482</v>
      </c>
      <c r="B320" s="75" t="s">
        <v>665</v>
      </c>
      <c r="C320" s="76"/>
      <c r="D320" s="77" t="s">
        <v>1092</v>
      </c>
      <c r="E320" s="78"/>
      <c r="F320" s="77"/>
      <c r="G320" s="224" t="s">
        <v>119</v>
      </c>
      <c r="H320" s="75"/>
      <c r="I320" s="77"/>
      <c r="J320" s="79">
        <v>375</v>
      </c>
      <c r="K320" s="225"/>
      <c r="L320" s="226" t="s">
        <v>665</v>
      </c>
      <c r="M320" s="227">
        <f t="shared" si="12"/>
        <v>0</v>
      </c>
      <c r="N320" s="228">
        <v>375</v>
      </c>
      <c r="O320" s="229">
        <f t="shared" si="13"/>
        <v>0</v>
      </c>
      <c r="P320">
        <f t="shared" si="14"/>
        <v>0</v>
      </c>
    </row>
    <row r="321" spans="1:16" ht="12.75">
      <c r="A321" s="223">
        <v>3483</v>
      </c>
      <c r="B321" s="75" t="s">
        <v>665</v>
      </c>
      <c r="C321" s="76"/>
      <c r="D321" s="77" t="s">
        <v>1092</v>
      </c>
      <c r="E321" s="78"/>
      <c r="F321" s="77"/>
      <c r="G321" s="224" t="s">
        <v>119</v>
      </c>
      <c r="H321" s="75"/>
      <c r="I321" s="77"/>
      <c r="J321" s="79">
        <v>165</v>
      </c>
      <c r="K321" s="225"/>
      <c r="L321" s="226" t="s">
        <v>665</v>
      </c>
      <c r="M321" s="227">
        <f t="shared" si="12"/>
        <v>0</v>
      </c>
      <c r="N321" s="228">
        <v>165</v>
      </c>
      <c r="O321" s="229">
        <f t="shared" si="13"/>
        <v>0</v>
      </c>
      <c r="P321">
        <f t="shared" si="14"/>
        <v>0</v>
      </c>
    </row>
    <row r="322" spans="1:16" ht="12.75">
      <c r="A322" s="223">
        <v>3484</v>
      </c>
      <c r="B322" s="75" t="s">
        <v>665</v>
      </c>
      <c r="C322" s="76"/>
      <c r="D322" s="77" t="s">
        <v>1092</v>
      </c>
      <c r="E322" s="78"/>
      <c r="F322" s="77"/>
      <c r="G322" s="224" t="s">
        <v>119</v>
      </c>
      <c r="H322" s="75"/>
      <c r="I322" s="77"/>
      <c r="J322" s="79">
        <v>290</v>
      </c>
      <c r="K322" s="225"/>
      <c r="L322" s="226" t="s">
        <v>665</v>
      </c>
      <c r="M322" s="227">
        <f t="shared" si="12"/>
        <v>0</v>
      </c>
      <c r="N322" s="228">
        <v>290</v>
      </c>
      <c r="O322" s="229">
        <f t="shared" si="13"/>
        <v>0</v>
      </c>
      <c r="P322">
        <f t="shared" si="14"/>
        <v>0</v>
      </c>
    </row>
    <row r="323" spans="1:16" ht="12.75">
      <c r="A323" s="223">
        <v>3485</v>
      </c>
      <c r="B323" s="75" t="s">
        <v>665</v>
      </c>
      <c r="C323" s="76"/>
      <c r="D323" s="77" t="s">
        <v>1092</v>
      </c>
      <c r="E323" s="78"/>
      <c r="F323" s="77"/>
      <c r="G323" s="224" t="s">
        <v>119</v>
      </c>
      <c r="H323" s="75"/>
      <c r="I323" s="77"/>
      <c r="J323" s="79">
        <v>215</v>
      </c>
      <c r="K323" s="225"/>
      <c r="L323" s="226" t="s">
        <v>665</v>
      </c>
      <c r="M323" s="227">
        <f t="shared" si="12"/>
        <v>0</v>
      </c>
      <c r="N323" s="228">
        <v>215</v>
      </c>
      <c r="O323" s="229">
        <f t="shared" si="13"/>
        <v>0</v>
      </c>
      <c r="P323">
        <f t="shared" si="14"/>
        <v>0</v>
      </c>
    </row>
    <row r="324" spans="1:16" ht="12.75">
      <c r="A324" s="223">
        <v>3486</v>
      </c>
      <c r="B324" s="75" t="s">
        <v>665</v>
      </c>
      <c r="C324" s="76"/>
      <c r="D324" s="77" t="s">
        <v>1092</v>
      </c>
      <c r="E324" s="78"/>
      <c r="F324" s="77"/>
      <c r="G324" s="224" t="s">
        <v>119</v>
      </c>
      <c r="H324" s="75"/>
      <c r="I324" s="77"/>
      <c r="J324" s="79">
        <v>100</v>
      </c>
      <c r="K324" s="225"/>
      <c r="L324" s="226" t="s">
        <v>665</v>
      </c>
      <c r="M324" s="227">
        <f t="shared" si="12"/>
        <v>0</v>
      </c>
      <c r="N324" s="228">
        <v>100</v>
      </c>
      <c r="O324" s="229">
        <f t="shared" si="13"/>
        <v>0</v>
      </c>
      <c r="P324">
        <f t="shared" si="14"/>
        <v>0</v>
      </c>
    </row>
    <row r="325" spans="1:16" ht="12.75">
      <c r="A325" s="223">
        <v>3487</v>
      </c>
      <c r="B325" s="75" t="s">
        <v>665</v>
      </c>
      <c r="C325" s="76"/>
      <c r="D325" s="77" t="s">
        <v>1092</v>
      </c>
      <c r="E325" s="78"/>
      <c r="F325" s="77"/>
      <c r="G325" s="224" t="s">
        <v>119</v>
      </c>
      <c r="H325" s="75"/>
      <c r="I325" s="77"/>
      <c r="J325" s="79">
        <v>115</v>
      </c>
      <c r="K325" s="225"/>
      <c r="L325" s="226" t="s">
        <v>665</v>
      </c>
      <c r="M325" s="227">
        <f t="shared" si="12"/>
        <v>0</v>
      </c>
      <c r="N325" s="228">
        <v>115</v>
      </c>
      <c r="O325" s="229">
        <f t="shared" si="13"/>
        <v>0</v>
      </c>
      <c r="P325">
        <f t="shared" si="14"/>
        <v>0</v>
      </c>
    </row>
    <row r="326" spans="1:16" ht="12.75">
      <c r="A326" s="223">
        <v>3488</v>
      </c>
      <c r="B326" s="75" t="s">
        <v>665</v>
      </c>
      <c r="C326" s="76"/>
      <c r="D326" s="77" t="s">
        <v>1092</v>
      </c>
      <c r="E326" s="78"/>
      <c r="F326" s="77"/>
      <c r="G326" s="224" t="s">
        <v>119</v>
      </c>
      <c r="H326" s="75"/>
      <c r="I326" s="77"/>
      <c r="J326" s="79">
        <v>455</v>
      </c>
      <c r="K326" s="225"/>
      <c r="L326" s="226" t="s">
        <v>665</v>
      </c>
      <c r="M326" s="227">
        <f t="shared" si="12"/>
        <v>0</v>
      </c>
      <c r="N326" s="228">
        <v>455</v>
      </c>
      <c r="O326" s="229">
        <f t="shared" si="13"/>
        <v>0</v>
      </c>
      <c r="P326">
        <f t="shared" si="14"/>
        <v>0</v>
      </c>
    </row>
    <row r="327" spans="1:16" ht="12.75">
      <c r="A327" s="223">
        <v>3489</v>
      </c>
      <c r="B327" s="75" t="s">
        <v>665</v>
      </c>
      <c r="C327" s="76"/>
      <c r="D327" s="77" t="s">
        <v>1092</v>
      </c>
      <c r="E327" s="78"/>
      <c r="F327" s="77"/>
      <c r="G327" s="224" t="s">
        <v>119</v>
      </c>
      <c r="H327" s="75"/>
      <c r="I327" s="77"/>
      <c r="J327" s="79">
        <v>405</v>
      </c>
      <c r="K327" s="225"/>
      <c r="L327" s="226" t="s">
        <v>665</v>
      </c>
      <c r="M327" s="227">
        <f t="shared" si="12"/>
        <v>0</v>
      </c>
      <c r="N327" s="228">
        <v>405</v>
      </c>
      <c r="O327" s="229">
        <f t="shared" si="13"/>
        <v>0</v>
      </c>
      <c r="P327">
        <f t="shared" si="14"/>
        <v>0</v>
      </c>
    </row>
    <row r="328" spans="1:16" ht="12.75">
      <c r="A328" s="223">
        <v>3497</v>
      </c>
      <c r="B328" s="75" t="s">
        <v>665</v>
      </c>
      <c r="C328" s="76"/>
      <c r="D328" s="77" t="s">
        <v>1093</v>
      </c>
      <c r="E328" s="78"/>
      <c r="F328" s="77"/>
      <c r="G328" s="224" t="s">
        <v>119</v>
      </c>
      <c r="H328" s="75"/>
      <c r="I328" s="77"/>
      <c r="J328" s="79">
        <v>288</v>
      </c>
      <c r="K328" s="225"/>
      <c r="L328" s="226" t="s">
        <v>665</v>
      </c>
      <c r="M328" s="227">
        <f aca="true" t="shared" si="15" ref="M328:M391">IF(K328&lt;&gt;"",L328-K328,0)</f>
        <v>0</v>
      </c>
      <c r="N328" s="228">
        <v>288</v>
      </c>
      <c r="O328" s="229">
        <f aca="true" t="shared" si="16" ref="O328:O391">IF(K328&lt;&gt;"",N328*M328,0)</f>
        <v>0</v>
      </c>
      <c r="P328">
        <f aca="true" t="shared" si="17" ref="P328:P391">IF(K328&lt;&gt;"",N328,0)</f>
        <v>0</v>
      </c>
    </row>
    <row r="329" spans="1:16" ht="12.75">
      <c r="A329" s="223">
        <v>3498</v>
      </c>
      <c r="B329" s="75" t="s">
        <v>665</v>
      </c>
      <c r="C329" s="76"/>
      <c r="D329" s="77" t="s">
        <v>1093</v>
      </c>
      <c r="E329" s="78"/>
      <c r="F329" s="77"/>
      <c r="G329" s="224" t="s">
        <v>119</v>
      </c>
      <c r="H329" s="75"/>
      <c r="I329" s="77"/>
      <c r="J329" s="79">
        <v>418</v>
      </c>
      <c r="K329" s="225"/>
      <c r="L329" s="226" t="s">
        <v>665</v>
      </c>
      <c r="M329" s="227">
        <f t="shared" si="15"/>
        <v>0</v>
      </c>
      <c r="N329" s="228">
        <v>418</v>
      </c>
      <c r="O329" s="229">
        <f t="shared" si="16"/>
        <v>0</v>
      </c>
      <c r="P329">
        <f t="shared" si="17"/>
        <v>0</v>
      </c>
    </row>
    <row r="330" spans="1:16" ht="12.75">
      <c r="A330" s="223">
        <v>3499</v>
      </c>
      <c r="B330" s="75" t="s">
        <v>665</v>
      </c>
      <c r="C330" s="76"/>
      <c r="D330" s="77" t="s">
        <v>1030</v>
      </c>
      <c r="E330" s="78"/>
      <c r="F330" s="77"/>
      <c r="G330" s="224" t="s">
        <v>119</v>
      </c>
      <c r="H330" s="75"/>
      <c r="I330" s="77"/>
      <c r="J330" s="79">
        <v>178.05</v>
      </c>
      <c r="K330" s="225"/>
      <c r="L330" s="226" t="s">
        <v>665</v>
      </c>
      <c r="M330" s="227">
        <f t="shared" si="15"/>
        <v>0</v>
      </c>
      <c r="N330" s="228">
        <v>178.05</v>
      </c>
      <c r="O330" s="229">
        <f t="shared" si="16"/>
        <v>0</v>
      </c>
      <c r="P330">
        <f t="shared" si="17"/>
        <v>0</v>
      </c>
    </row>
    <row r="331" spans="1:16" ht="12.75">
      <c r="A331" s="223">
        <v>3500</v>
      </c>
      <c r="B331" s="75" t="s">
        <v>665</v>
      </c>
      <c r="C331" s="76"/>
      <c r="D331" s="77" t="s">
        <v>1093</v>
      </c>
      <c r="E331" s="78"/>
      <c r="F331" s="77"/>
      <c r="G331" s="224" t="s">
        <v>119</v>
      </c>
      <c r="H331" s="75"/>
      <c r="I331" s="77"/>
      <c r="J331" s="79">
        <v>306</v>
      </c>
      <c r="K331" s="225"/>
      <c r="L331" s="226" t="s">
        <v>665</v>
      </c>
      <c r="M331" s="227">
        <f t="shared" si="15"/>
        <v>0</v>
      </c>
      <c r="N331" s="228">
        <v>306</v>
      </c>
      <c r="O331" s="229">
        <f t="shared" si="16"/>
        <v>0</v>
      </c>
      <c r="P331">
        <f t="shared" si="17"/>
        <v>0</v>
      </c>
    </row>
    <row r="332" spans="1:16" ht="12.75">
      <c r="A332" s="223">
        <v>3501</v>
      </c>
      <c r="B332" s="75" t="s">
        <v>665</v>
      </c>
      <c r="C332" s="76"/>
      <c r="D332" s="77" t="s">
        <v>1093</v>
      </c>
      <c r="E332" s="78"/>
      <c r="F332" s="77"/>
      <c r="G332" s="224" t="s">
        <v>119</v>
      </c>
      <c r="H332" s="75"/>
      <c r="I332" s="77"/>
      <c r="J332" s="79">
        <v>288</v>
      </c>
      <c r="K332" s="225"/>
      <c r="L332" s="226" t="s">
        <v>665</v>
      </c>
      <c r="M332" s="227">
        <f t="shared" si="15"/>
        <v>0</v>
      </c>
      <c r="N332" s="228">
        <v>288</v>
      </c>
      <c r="O332" s="229">
        <f t="shared" si="16"/>
        <v>0</v>
      </c>
      <c r="P332">
        <f t="shared" si="17"/>
        <v>0</v>
      </c>
    </row>
    <row r="333" spans="1:16" ht="12.75">
      <c r="A333" s="223">
        <v>3502</v>
      </c>
      <c r="B333" s="75" t="s">
        <v>665</v>
      </c>
      <c r="C333" s="76"/>
      <c r="D333" s="77" t="s">
        <v>1030</v>
      </c>
      <c r="E333" s="78"/>
      <c r="F333" s="77"/>
      <c r="G333" s="224" t="s">
        <v>119</v>
      </c>
      <c r="H333" s="75"/>
      <c r="I333" s="77"/>
      <c r="J333" s="79">
        <v>160</v>
      </c>
      <c r="K333" s="225"/>
      <c r="L333" s="226" t="s">
        <v>665</v>
      </c>
      <c r="M333" s="227">
        <f t="shared" si="15"/>
        <v>0</v>
      </c>
      <c r="N333" s="228">
        <v>160</v>
      </c>
      <c r="O333" s="229">
        <f t="shared" si="16"/>
        <v>0</v>
      </c>
      <c r="P333">
        <f t="shared" si="17"/>
        <v>0</v>
      </c>
    </row>
    <row r="334" spans="1:16" ht="12.75">
      <c r="A334" s="223">
        <v>3503</v>
      </c>
      <c r="B334" s="75" t="s">
        <v>665</v>
      </c>
      <c r="C334" s="76"/>
      <c r="D334" s="77" t="s">
        <v>1030</v>
      </c>
      <c r="E334" s="78"/>
      <c r="F334" s="77"/>
      <c r="G334" s="224" t="s">
        <v>119</v>
      </c>
      <c r="H334" s="75"/>
      <c r="I334" s="77"/>
      <c r="J334" s="79">
        <v>220</v>
      </c>
      <c r="K334" s="225"/>
      <c r="L334" s="226" t="s">
        <v>665</v>
      </c>
      <c r="M334" s="227">
        <f t="shared" si="15"/>
        <v>0</v>
      </c>
      <c r="N334" s="228">
        <v>220</v>
      </c>
      <c r="O334" s="229">
        <f t="shared" si="16"/>
        <v>0</v>
      </c>
      <c r="P334">
        <f t="shared" si="17"/>
        <v>0</v>
      </c>
    </row>
    <row r="335" spans="1:16" ht="12.75">
      <c r="A335" s="223">
        <v>3504</v>
      </c>
      <c r="B335" s="75" t="s">
        <v>665</v>
      </c>
      <c r="C335" s="76"/>
      <c r="D335" s="77" t="s">
        <v>1030</v>
      </c>
      <c r="E335" s="78"/>
      <c r="F335" s="77"/>
      <c r="G335" s="224" t="s">
        <v>119</v>
      </c>
      <c r="H335" s="75"/>
      <c r="I335" s="77"/>
      <c r="J335" s="79">
        <v>234</v>
      </c>
      <c r="K335" s="225"/>
      <c r="L335" s="226" t="s">
        <v>665</v>
      </c>
      <c r="M335" s="227">
        <f t="shared" si="15"/>
        <v>0</v>
      </c>
      <c r="N335" s="228">
        <v>234</v>
      </c>
      <c r="O335" s="229">
        <f t="shared" si="16"/>
        <v>0</v>
      </c>
      <c r="P335">
        <f t="shared" si="17"/>
        <v>0</v>
      </c>
    </row>
    <row r="336" spans="1:16" ht="12.75">
      <c r="A336" s="223">
        <v>3505</v>
      </c>
      <c r="B336" s="75" t="s">
        <v>665</v>
      </c>
      <c r="C336" s="76"/>
      <c r="D336" s="77" t="s">
        <v>1094</v>
      </c>
      <c r="E336" s="78"/>
      <c r="F336" s="77"/>
      <c r="G336" s="224" t="s">
        <v>119</v>
      </c>
      <c r="H336" s="75"/>
      <c r="I336" s="77"/>
      <c r="J336" s="79">
        <v>178.65</v>
      </c>
      <c r="K336" s="225"/>
      <c r="L336" s="226" t="s">
        <v>665</v>
      </c>
      <c r="M336" s="227">
        <f t="shared" si="15"/>
        <v>0</v>
      </c>
      <c r="N336" s="228">
        <v>178.65</v>
      </c>
      <c r="O336" s="229">
        <f t="shared" si="16"/>
        <v>0</v>
      </c>
      <c r="P336">
        <f t="shared" si="17"/>
        <v>0</v>
      </c>
    </row>
    <row r="337" spans="1:16" ht="12.75">
      <c r="A337" s="223">
        <v>3506</v>
      </c>
      <c r="B337" s="75" t="s">
        <v>665</v>
      </c>
      <c r="C337" s="76"/>
      <c r="D337" s="77" t="s">
        <v>1095</v>
      </c>
      <c r="E337" s="78"/>
      <c r="F337" s="77"/>
      <c r="G337" s="224" t="s">
        <v>119</v>
      </c>
      <c r="H337" s="75"/>
      <c r="I337" s="77"/>
      <c r="J337" s="79">
        <v>576</v>
      </c>
      <c r="K337" s="225"/>
      <c r="L337" s="226" t="s">
        <v>665</v>
      </c>
      <c r="M337" s="227">
        <f t="shared" si="15"/>
        <v>0</v>
      </c>
      <c r="N337" s="228">
        <v>576</v>
      </c>
      <c r="O337" s="229">
        <f t="shared" si="16"/>
        <v>0</v>
      </c>
      <c r="P337">
        <f t="shared" si="17"/>
        <v>0</v>
      </c>
    </row>
    <row r="338" spans="1:16" ht="12.75">
      <c r="A338" s="223">
        <v>3508</v>
      </c>
      <c r="B338" s="75" t="s">
        <v>182</v>
      </c>
      <c r="C338" s="76"/>
      <c r="D338" s="77" t="s">
        <v>1096</v>
      </c>
      <c r="E338" s="78"/>
      <c r="F338" s="77"/>
      <c r="G338" s="224" t="s">
        <v>119</v>
      </c>
      <c r="H338" s="75"/>
      <c r="I338" s="77"/>
      <c r="J338" s="79">
        <v>572.04</v>
      </c>
      <c r="K338" s="225"/>
      <c r="L338" s="226" t="s">
        <v>182</v>
      </c>
      <c r="M338" s="227">
        <f t="shared" si="15"/>
        <v>0</v>
      </c>
      <c r="N338" s="228">
        <v>572.04</v>
      </c>
      <c r="O338" s="229">
        <f t="shared" si="16"/>
        <v>0</v>
      </c>
      <c r="P338">
        <f t="shared" si="17"/>
        <v>0</v>
      </c>
    </row>
    <row r="339" spans="1:16" ht="12.75">
      <c r="A339" s="223">
        <v>3509</v>
      </c>
      <c r="B339" s="75" t="s">
        <v>182</v>
      </c>
      <c r="C339" s="76"/>
      <c r="D339" s="77" t="s">
        <v>1096</v>
      </c>
      <c r="E339" s="78"/>
      <c r="F339" s="77"/>
      <c r="G339" s="224" t="s">
        <v>119</v>
      </c>
      <c r="H339" s="75"/>
      <c r="I339" s="77"/>
      <c r="J339" s="79">
        <v>126</v>
      </c>
      <c r="K339" s="225"/>
      <c r="L339" s="226" t="s">
        <v>182</v>
      </c>
      <c r="M339" s="227">
        <f t="shared" si="15"/>
        <v>0</v>
      </c>
      <c r="N339" s="228">
        <v>126</v>
      </c>
      <c r="O339" s="229">
        <f t="shared" si="16"/>
        <v>0</v>
      </c>
      <c r="P339">
        <f t="shared" si="17"/>
        <v>0</v>
      </c>
    </row>
    <row r="340" spans="1:16" ht="12.75">
      <c r="A340" s="223">
        <v>3510</v>
      </c>
      <c r="B340" s="75" t="s">
        <v>182</v>
      </c>
      <c r="C340" s="76"/>
      <c r="D340" s="77" t="s">
        <v>1097</v>
      </c>
      <c r="E340" s="78"/>
      <c r="F340" s="77"/>
      <c r="G340" s="224" t="s">
        <v>119</v>
      </c>
      <c r="H340" s="75"/>
      <c r="I340" s="77"/>
      <c r="J340" s="79">
        <v>3962.39</v>
      </c>
      <c r="K340" s="225"/>
      <c r="L340" s="226" t="s">
        <v>182</v>
      </c>
      <c r="M340" s="227">
        <f t="shared" si="15"/>
        <v>0</v>
      </c>
      <c r="N340" s="228">
        <v>3962.39</v>
      </c>
      <c r="O340" s="229">
        <f t="shared" si="16"/>
        <v>0</v>
      </c>
      <c r="P340">
        <f t="shared" si="17"/>
        <v>0</v>
      </c>
    </row>
    <row r="341" spans="1:16" ht="12.75">
      <c r="A341" s="223">
        <v>3511</v>
      </c>
      <c r="B341" s="75" t="s">
        <v>182</v>
      </c>
      <c r="C341" s="76"/>
      <c r="D341" s="77" t="s">
        <v>1098</v>
      </c>
      <c r="E341" s="78"/>
      <c r="F341" s="77"/>
      <c r="G341" s="224" t="s">
        <v>119</v>
      </c>
      <c r="H341" s="75"/>
      <c r="I341" s="77"/>
      <c r="J341" s="79">
        <v>460.87</v>
      </c>
      <c r="K341" s="225"/>
      <c r="L341" s="226" t="s">
        <v>182</v>
      </c>
      <c r="M341" s="227">
        <f t="shared" si="15"/>
        <v>0</v>
      </c>
      <c r="N341" s="228">
        <v>460.87</v>
      </c>
      <c r="O341" s="229">
        <f t="shared" si="16"/>
        <v>0</v>
      </c>
      <c r="P341">
        <f t="shared" si="17"/>
        <v>0</v>
      </c>
    </row>
    <row r="342" spans="1:16" ht="12.75">
      <c r="A342" s="223">
        <v>3512</v>
      </c>
      <c r="B342" s="75" t="s">
        <v>182</v>
      </c>
      <c r="C342" s="76"/>
      <c r="D342" s="77" t="s">
        <v>1099</v>
      </c>
      <c r="E342" s="78"/>
      <c r="F342" s="77"/>
      <c r="G342" s="224" t="s">
        <v>119</v>
      </c>
      <c r="H342" s="75"/>
      <c r="I342" s="77"/>
      <c r="J342" s="79">
        <v>1023.2</v>
      </c>
      <c r="K342" s="225"/>
      <c r="L342" s="226" t="s">
        <v>182</v>
      </c>
      <c r="M342" s="227">
        <f t="shared" si="15"/>
        <v>0</v>
      </c>
      <c r="N342" s="228">
        <v>1023.2</v>
      </c>
      <c r="O342" s="229">
        <f t="shared" si="16"/>
        <v>0</v>
      </c>
      <c r="P342">
        <f t="shared" si="17"/>
        <v>0</v>
      </c>
    </row>
    <row r="343" spans="1:16" ht="12.75">
      <c r="A343" s="223">
        <v>3513</v>
      </c>
      <c r="B343" s="75" t="s">
        <v>182</v>
      </c>
      <c r="C343" s="76"/>
      <c r="D343" s="77" t="s">
        <v>1100</v>
      </c>
      <c r="E343" s="78"/>
      <c r="F343" s="77"/>
      <c r="G343" s="224" t="s">
        <v>119</v>
      </c>
      <c r="H343" s="75"/>
      <c r="I343" s="77"/>
      <c r="J343" s="79">
        <v>191.81</v>
      </c>
      <c r="K343" s="225"/>
      <c r="L343" s="226" t="s">
        <v>182</v>
      </c>
      <c r="M343" s="227">
        <f t="shared" si="15"/>
        <v>0</v>
      </c>
      <c r="N343" s="228">
        <v>191.81</v>
      </c>
      <c r="O343" s="229">
        <f t="shared" si="16"/>
        <v>0</v>
      </c>
      <c r="P343">
        <f t="shared" si="17"/>
        <v>0</v>
      </c>
    </row>
    <row r="344" spans="1:16" ht="12.75">
      <c r="A344" s="223">
        <v>3514</v>
      </c>
      <c r="B344" s="75" t="s">
        <v>189</v>
      </c>
      <c r="C344" s="76"/>
      <c r="D344" s="77" t="s">
        <v>1101</v>
      </c>
      <c r="E344" s="78"/>
      <c r="F344" s="77"/>
      <c r="G344" s="224" t="s">
        <v>119</v>
      </c>
      <c r="H344" s="75"/>
      <c r="I344" s="77"/>
      <c r="J344" s="79">
        <v>179.65</v>
      </c>
      <c r="K344" s="225"/>
      <c r="L344" s="226" t="s">
        <v>189</v>
      </c>
      <c r="M344" s="227">
        <f t="shared" si="15"/>
        <v>0</v>
      </c>
      <c r="N344" s="228">
        <v>179.65</v>
      </c>
      <c r="O344" s="229">
        <f t="shared" si="16"/>
        <v>0</v>
      </c>
      <c r="P344">
        <f t="shared" si="17"/>
        <v>0</v>
      </c>
    </row>
    <row r="345" spans="1:16" ht="12.75">
      <c r="A345" s="223">
        <v>3515</v>
      </c>
      <c r="B345" s="75" t="s">
        <v>189</v>
      </c>
      <c r="C345" s="76"/>
      <c r="D345" s="77" t="s">
        <v>1102</v>
      </c>
      <c r="E345" s="78"/>
      <c r="F345" s="77"/>
      <c r="G345" s="224" t="s">
        <v>119</v>
      </c>
      <c r="H345" s="75"/>
      <c r="I345" s="77"/>
      <c r="J345" s="79">
        <v>237</v>
      </c>
      <c r="K345" s="225"/>
      <c r="L345" s="226" t="s">
        <v>189</v>
      </c>
      <c r="M345" s="227">
        <f t="shared" si="15"/>
        <v>0</v>
      </c>
      <c r="N345" s="228">
        <v>237</v>
      </c>
      <c r="O345" s="229">
        <f t="shared" si="16"/>
        <v>0</v>
      </c>
      <c r="P345">
        <f t="shared" si="17"/>
        <v>0</v>
      </c>
    </row>
    <row r="346" spans="1:16" ht="12.75">
      <c r="A346" s="223">
        <v>3517</v>
      </c>
      <c r="B346" s="75" t="s">
        <v>302</v>
      </c>
      <c r="C346" s="76"/>
      <c r="D346" s="77" t="s">
        <v>1103</v>
      </c>
      <c r="E346" s="78"/>
      <c r="F346" s="77"/>
      <c r="G346" s="224" t="s">
        <v>119</v>
      </c>
      <c r="H346" s="75"/>
      <c r="I346" s="77"/>
      <c r="J346" s="79">
        <v>379.99</v>
      </c>
      <c r="K346" s="225"/>
      <c r="L346" s="226" t="s">
        <v>302</v>
      </c>
      <c r="M346" s="227">
        <f t="shared" si="15"/>
        <v>0</v>
      </c>
      <c r="N346" s="228">
        <v>379.99</v>
      </c>
      <c r="O346" s="229">
        <f t="shared" si="16"/>
        <v>0</v>
      </c>
      <c r="P346">
        <f t="shared" si="17"/>
        <v>0</v>
      </c>
    </row>
    <row r="347" spans="1:16" ht="12.75">
      <c r="A347" s="223">
        <v>3518</v>
      </c>
      <c r="B347" s="75" t="s">
        <v>302</v>
      </c>
      <c r="C347" s="76"/>
      <c r="D347" s="77" t="s">
        <v>1103</v>
      </c>
      <c r="E347" s="78"/>
      <c r="F347" s="77"/>
      <c r="G347" s="224" t="s">
        <v>119</v>
      </c>
      <c r="H347" s="75"/>
      <c r="I347" s="77"/>
      <c r="J347" s="79">
        <v>326.4</v>
      </c>
      <c r="K347" s="225"/>
      <c r="L347" s="226" t="s">
        <v>302</v>
      </c>
      <c r="M347" s="227">
        <f t="shared" si="15"/>
        <v>0</v>
      </c>
      <c r="N347" s="228">
        <v>326.4</v>
      </c>
      <c r="O347" s="229">
        <f t="shared" si="16"/>
        <v>0</v>
      </c>
      <c r="P347">
        <f t="shared" si="17"/>
        <v>0</v>
      </c>
    </row>
    <row r="348" spans="1:16" ht="12.75">
      <c r="A348" s="223">
        <v>3519</v>
      </c>
      <c r="B348" s="75" t="s">
        <v>302</v>
      </c>
      <c r="C348" s="76"/>
      <c r="D348" s="77" t="s">
        <v>1103</v>
      </c>
      <c r="E348" s="78"/>
      <c r="F348" s="77"/>
      <c r="G348" s="224" t="s">
        <v>119</v>
      </c>
      <c r="H348" s="75"/>
      <c r="I348" s="77"/>
      <c r="J348" s="79">
        <v>291.07</v>
      </c>
      <c r="K348" s="225"/>
      <c r="L348" s="226" t="s">
        <v>302</v>
      </c>
      <c r="M348" s="227">
        <f t="shared" si="15"/>
        <v>0</v>
      </c>
      <c r="N348" s="228">
        <v>291.07</v>
      </c>
      <c r="O348" s="229">
        <f t="shared" si="16"/>
        <v>0</v>
      </c>
      <c r="P348">
        <f t="shared" si="17"/>
        <v>0</v>
      </c>
    </row>
    <row r="349" spans="1:16" ht="12.75">
      <c r="A349" s="223">
        <v>3520</v>
      </c>
      <c r="B349" s="75" t="s">
        <v>302</v>
      </c>
      <c r="C349" s="76"/>
      <c r="D349" s="77" t="s">
        <v>1103</v>
      </c>
      <c r="E349" s="78"/>
      <c r="F349" s="77"/>
      <c r="G349" s="224" t="s">
        <v>119</v>
      </c>
      <c r="H349" s="75"/>
      <c r="I349" s="77"/>
      <c r="J349" s="79">
        <v>264.88</v>
      </c>
      <c r="K349" s="225"/>
      <c r="L349" s="226" t="s">
        <v>302</v>
      </c>
      <c r="M349" s="227">
        <f t="shared" si="15"/>
        <v>0</v>
      </c>
      <c r="N349" s="228">
        <v>264.88</v>
      </c>
      <c r="O349" s="229">
        <f t="shared" si="16"/>
        <v>0</v>
      </c>
      <c r="P349">
        <f t="shared" si="17"/>
        <v>0</v>
      </c>
    </row>
    <row r="350" spans="1:16" ht="12.75">
      <c r="A350" s="223">
        <v>3521</v>
      </c>
      <c r="B350" s="75" t="s">
        <v>302</v>
      </c>
      <c r="C350" s="76"/>
      <c r="D350" s="77" t="s">
        <v>1103</v>
      </c>
      <c r="E350" s="78"/>
      <c r="F350" s="77"/>
      <c r="G350" s="224" t="s">
        <v>119</v>
      </c>
      <c r="H350" s="75"/>
      <c r="I350" s="77"/>
      <c r="J350" s="79">
        <v>50.67</v>
      </c>
      <c r="K350" s="225"/>
      <c r="L350" s="226" t="s">
        <v>302</v>
      </c>
      <c r="M350" s="227">
        <f t="shared" si="15"/>
        <v>0</v>
      </c>
      <c r="N350" s="228">
        <v>50.67</v>
      </c>
      <c r="O350" s="229">
        <f t="shared" si="16"/>
        <v>0</v>
      </c>
      <c r="P350">
        <f t="shared" si="17"/>
        <v>0</v>
      </c>
    </row>
    <row r="351" spans="1:16" ht="12.75">
      <c r="A351" s="223">
        <v>3522</v>
      </c>
      <c r="B351" s="75" t="s">
        <v>302</v>
      </c>
      <c r="C351" s="76"/>
      <c r="D351" s="77" t="s">
        <v>1104</v>
      </c>
      <c r="E351" s="78"/>
      <c r="F351" s="77"/>
      <c r="G351" s="224" t="s">
        <v>119</v>
      </c>
      <c r="H351" s="75"/>
      <c r="I351" s="77"/>
      <c r="J351" s="79">
        <v>480.82</v>
      </c>
      <c r="K351" s="225"/>
      <c r="L351" s="226" t="s">
        <v>302</v>
      </c>
      <c r="M351" s="227">
        <f t="shared" si="15"/>
        <v>0</v>
      </c>
      <c r="N351" s="228">
        <v>480.82</v>
      </c>
      <c r="O351" s="229">
        <f t="shared" si="16"/>
        <v>0</v>
      </c>
      <c r="P351">
        <f t="shared" si="17"/>
        <v>0</v>
      </c>
    </row>
    <row r="352" spans="1:16" ht="12.75">
      <c r="A352" s="223">
        <v>3523</v>
      </c>
      <c r="B352" s="75" t="s">
        <v>302</v>
      </c>
      <c r="C352" s="76"/>
      <c r="D352" s="77" t="s">
        <v>1105</v>
      </c>
      <c r="E352" s="78"/>
      <c r="F352" s="77"/>
      <c r="G352" s="224" t="s">
        <v>119</v>
      </c>
      <c r="H352" s="75"/>
      <c r="I352" s="77"/>
      <c r="J352" s="79">
        <v>154.94</v>
      </c>
      <c r="K352" s="225"/>
      <c r="L352" s="226" t="s">
        <v>302</v>
      </c>
      <c r="M352" s="227">
        <f t="shared" si="15"/>
        <v>0</v>
      </c>
      <c r="N352" s="228">
        <v>154.94</v>
      </c>
      <c r="O352" s="229">
        <f t="shared" si="16"/>
        <v>0</v>
      </c>
      <c r="P352">
        <f t="shared" si="17"/>
        <v>0</v>
      </c>
    </row>
    <row r="353" spans="1:16" ht="12.75">
      <c r="A353" s="223">
        <v>3524</v>
      </c>
      <c r="B353" s="75" t="s">
        <v>302</v>
      </c>
      <c r="C353" s="76"/>
      <c r="D353" s="77" t="s">
        <v>1105</v>
      </c>
      <c r="E353" s="78"/>
      <c r="F353" s="77"/>
      <c r="G353" s="224" t="s">
        <v>119</v>
      </c>
      <c r="H353" s="75"/>
      <c r="I353" s="77"/>
      <c r="J353" s="79">
        <v>154.94</v>
      </c>
      <c r="K353" s="225"/>
      <c r="L353" s="226" t="s">
        <v>302</v>
      </c>
      <c r="M353" s="227">
        <f t="shared" si="15"/>
        <v>0</v>
      </c>
      <c r="N353" s="228">
        <v>154.94</v>
      </c>
      <c r="O353" s="229">
        <f t="shared" si="16"/>
        <v>0</v>
      </c>
      <c r="P353">
        <f t="shared" si="17"/>
        <v>0</v>
      </c>
    </row>
    <row r="354" spans="1:16" ht="12.75">
      <c r="A354" s="223">
        <v>3525</v>
      </c>
      <c r="B354" s="75" t="s">
        <v>302</v>
      </c>
      <c r="C354" s="76"/>
      <c r="D354" s="77" t="s">
        <v>1105</v>
      </c>
      <c r="E354" s="78"/>
      <c r="F354" s="77"/>
      <c r="G354" s="224" t="s">
        <v>119</v>
      </c>
      <c r="H354" s="75"/>
      <c r="I354" s="77"/>
      <c r="J354" s="79">
        <v>154.94</v>
      </c>
      <c r="K354" s="225"/>
      <c r="L354" s="226" t="s">
        <v>302</v>
      </c>
      <c r="M354" s="227">
        <f t="shared" si="15"/>
        <v>0</v>
      </c>
      <c r="N354" s="228">
        <v>154.94</v>
      </c>
      <c r="O354" s="229">
        <f t="shared" si="16"/>
        <v>0</v>
      </c>
      <c r="P354">
        <f t="shared" si="17"/>
        <v>0</v>
      </c>
    </row>
    <row r="355" spans="1:16" ht="12.75">
      <c r="A355" s="223">
        <v>3526</v>
      </c>
      <c r="B355" s="75" t="s">
        <v>302</v>
      </c>
      <c r="C355" s="76"/>
      <c r="D355" s="77" t="s">
        <v>1106</v>
      </c>
      <c r="E355" s="78"/>
      <c r="F355" s="77"/>
      <c r="G355" s="224" t="s">
        <v>119</v>
      </c>
      <c r="H355" s="75"/>
      <c r="I355" s="77"/>
      <c r="J355" s="79">
        <v>196.77</v>
      </c>
      <c r="K355" s="225"/>
      <c r="L355" s="226" t="s">
        <v>302</v>
      </c>
      <c r="M355" s="227">
        <f t="shared" si="15"/>
        <v>0</v>
      </c>
      <c r="N355" s="228">
        <v>196.77</v>
      </c>
      <c r="O355" s="229">
        <f t="shared" si="16"/>
        <v>0</v>
      </c>
      <c r="P355">
        <f t="shared" si="17"/>
        <v>0</v>
      </c>
    </row>
    <row r="356" spans="1:16" ht="12.75">
      <c r="A356" s="223">
        <v>3551</v>
      </c>
      <c r="B356" s="75" t="s">
        <v>302</v>
      </c>
      <c r="C356" s="76"/>
      <c r="D356" s="77" t="s">
        <v>1107</v>
      </c>
      <c r="E356" s="78"/>
      <c r="F356" s="77"/>
      <c r="G356" s="224" t="s">
        <v>119</v>
      </c>
      <c r="H356" s="75"/>
      <c r="I356" s="77"/>
      <c r="J356" s="79">
        <v>814.43</v>
      </c>
      <c r="K356" s="225"/>
      <c r="L356" s="226" t="s">
        <v>302</v>
      </c>
      <c r="M356" s="227">
        <f t="shared" si="15"/>
        <v>0</v>
      </c>
      <c r="N356" s="228">
        <v>814.43</v>
      </c>
      <c r="O356" s="229">
        <f t="shared" si="16"/>
        <v>0</v>
      </c>
      <c r="P356">
        <f t="shared" si="17"/>
        <v>0</v>
      </c>
    </row>
    <row r="357" spans="1:16" ht="12.75">
      <c r="A357" s="223">
        <v>3552</v>
      </c>
      <c r="B357" s="75" t="s">
        <v>302</v>
      </c>
      <c r="C357" s="76"/>
      <c r="D357" s="77" t="s">
        <v>1108</v>
      </c>
      <c r="E357" s="78"/>
      <c r="F357" s="77"/>
      <c r="G357" s="224" t="s">
        <v>119</v>
      </c>
      <c r="H357" s="75"/>
      <c r="I357" s="77"/>
      <c r="J357" s="79">
        <v>461.42</v>
      </c>
      <c r="K357" s="225"/>
      <c r="L357" s="226" t="s">
        <v>302</v>
      </c>
      <c r="M357" s="227">
        <f t="shared" si="15"/>
        <v>0</v>
      </c>
      <c r="N357" s="228">
        <v>461.42</v>
      </c>
      <c r="O357" s="229">
        <f t="shared" si="16"/>
        <v>0</v>
      </c>
      <c r="P357">
        <f t="shared" si="17"/>
        <v>0</v>
      </c>
    </row>
    <row r="358" spans="1:16" ht="12.75">
      <c r="A358" s="223">
        <v>3553</v>
      </c>
      <c r="B358" s="75" t="s">
        <v>302</v>
      </c>
      <c r="C358" s="76"/>
      <c r="D358" s="77" t="s">
        <v>1109</v>
      </c>
      <c r="E358" s="78"/>
      <c r="F358" s="77"/>
      <c r="G358" s="224" t="s">
        <v>119</v>
      </c>
      <c r="H358" s="75"/>
      <c r="I358" s="77"/>
      <c r="J358" s="79">
        <v>332.92</v>
      </c>
      <c r="K358" s="225"/>
      <c r="L358" s="226" t="s">
        <v>302</v>
      </c>
      <c r="M358" s="227">
        <f t="shared" si="15"/>
        <v>0</v>
      </c>
      <c r="N358" s="228">
        <v>332.92</v>
      </c>
      <c r="O358" s="229">
        <f t="shared" si="16"/>
        <v>0</v>
      </c>
      <c r="P358">
        <f t="shared" si="17"/>
        <v>0</v>
      </c>
    </row>
    <row r="359" spans="1:16" ht="12.75">
      <c r="A359" s="223">
        <v>3554</v>
      </c>
      <c r="B359" s="75" t="s">
        <v>302</v>
      </c>
      <c r="C359" s="76"/>
      <c r="D359" s="77" t="s">
        <v>1110</v>
      </c>
      <c r="E359" s="78"/>
      <c r="F359" s="77"/>
      <c r="G359" s="224" t="s">
        <v>119</v>
      </c>
      <c r="H359" s="75"/>
      <c r="I359" s="77"/>
      <c r="J359" s="79">
        <v>189.62</v>
      </c>
      <c r="K359" s="225"/>
      <c r="L359" s="226" t="s">
        <v>302</v>
      </c>
      <c r="M359" s="227">
        <f t="shared" si="15"/>
        <v>0</v>
      </c>
      <c r="N359" s="228">
        <v>189.62</v>
      </c>
      <c r="O359" s="229">
        <f t="shared" si="16"/>
        <v>0</v>
      </c>
      <c r="P359">
        <f t="shared" si="17"/>
        <v>0</v>
      </c>
    </row>
    <row r="360" spans="1:16" ht="12.75">
      <c r="A360" s="223">
        <v>3555</v>
      </c>
      <c r="B360" s="75" t="s">
        <v>302</v>
      </c>
      <c r="C360" s="76"/>
      <c r="D360" s="77" t="s">
        <v>1111</v>
      </c>
      <c r="E360" s="78"/>
      <c r="F360" s="77"/>
      <c r="G360" s="224" t="s">
        <v>119</v>
      </c>
      <c r="H360" s="75"/>
      <c r="I360" s="77"/>
      <c r="J360" s="79">
        <v>382.76</v>
      </c>
      <c r="K360" s="225"/>
      <c r="L360" s="226" t="s">
        <v>302</v>
      </c>
      <c r="M360" s="227">
        <f t="shared" si="15"/>
        <v>0</v>
      </c>
      <c r="N360" s="228">
        <v>382.76</v>
      </c>
      <c r="O360" s="229">
        <f t="shared" si="16"/>
        <v>0</v>
      </c>
      <c r="P360">
        <f t="shared" si="17"/>
        <v>0</v>
      </c>
    </row>
    <row r="361" spans="1:16" ht="12.75">
      <c r="A361" s="223">
        <v>3556</v>
      </c>
      <c r="B361" s="75" t="s">
        <v>302</v>
      </c>
      <c r="C361" s="76"/>
      <c r="D361" s="77" t="s">
        <v>1112</v>
      </c>
      <c r="E361" s="78"/>
      <c r="F361" s="77"/>
      <c r="G361" s="224" t="s">
        <v>119</v>
      </c>
      <c r="H361" s="75"/>
      <c r="I361" s="77"/>
      <c r="J361" s="79">
        <v>135.73</v>
      </c>
      <c r="K361" s="225"/>
      <c r="L361" s="226" t="s">
        <v>302</v>
      </c>
      <c r="M361" s="227">
        <f t="shared" si="15"/>
        <v>0</v>
      </c>
      <c r="N361" s="228">
        <v>135.73</v>
      </c>
      <c r="O361" s="229">
        <f t="shared" si="16"/>
        <v>0</v>
      </c>
      <c r="P361">
        <f t="shared" si="17"/>
        <v>0</v>
      </c>
    </row>
    <row r="362" spans="1:16" ht="12.75">
      <c r="A362" s="223">
        <v>3567</v>
      </c>
      <c r="B362" s="75" t="s">
        <v>344</v>
      </c>
      <c r="C362" s="76"/>
      <c r="D362" s="77" t="s">
        <v>1113</v>
      </c>
      <c r="E362" s="78"/>
      <c r="F362" s="77"/>
      <c r="G362" s="224" t="s">
        <v>119</v>
      </c>
      <c r="H362" s="75"/>
      <c r="I362" s="77"/>
      <c r="J362" s="79">
        <v>122.72</v>
      </c>
      <c r="K362" s="225"/>
      <c r="L362" s="226" t="s">
        <v>344</v>
      </c>
      <c r="M362" s="227">
        <f t="shared" si="15"/>
        <v>0</v>
      </c>
      <c r="N362" s="228">
        <v>122.72</v>
      </c>
      <c r="O362" s="229">
        <f t="shared" si="16"/>
        <v>0</v>
      </c>
      <c r="P362">
        <f t="shared" si="17"/>
        <v>0</v>
      </c>
    </row>
    <row r="363" spans="1:16" ht="12.75">
      <c r="A363" s="223">
        <v>3574</v>
      </c>
      <c r="B363" s="75" t="s">
        <v>344</v>
      </c>
      <c r="C363" s="76"/>
      <c r="D363" s="77" t="s">
        <v>1114</v>
      </c>
      <c r="E363" s="78"/>
      <c r="F363" s="77"/>
      <c r="G363" s="224" t="s">
        <v>119</v>
      </c>
      <c r="H363" s="75"/>
      <c r="I363" s="77"/>
      <c r="J363" s="79">
        <v>166.32</v>
      </c>
      <c r="K363" s="225"/>
      <c r="L363" s="226" t="s">
        <v>344</v>
      </c>
      <c r="M363" s="227">
        <f t="shared" si="15"/>
        <v>0</v>
      </c>
      <c r="N363" s="228">
        <v>166.32</v>
      </c>
      <c r="O363" s="229">
        <f t="shared" si="16"/>
        <v>0</v>
      </c>
      <c r="P363">
        <f t="shared" si="17"/>
        <v>0</v>
      </c>
    </row>
    <row r="364" spans="1:16" ht="12.75">
      <c r="A364" s="223">
        <v>3575</v>
      </c>
      <c r="B364" s="75" t="s">
        <v>344</v>
      </c>
      <c r="C364" s="76"/>
      <c r="D364" s="77" t="s">
        <v>1115</v>
      </c>
      <c r="E364" s="78"/>
      <c r="F364" s="77"/>
      <c r="G364" s="224" t="s">
        <v>119</v>
      </c>
      <c r="H364" s="75"/>
      <c r="I364" s="77"/>
      <c r="J364" s="79">
        <v>71.28</v>
      </c>
      <c r="K364" s="225"/>
      <c r="L364" s="226" t="s">
        <v>344</v>
      </c>
      <c r="M364" s="227">
        <f t="shared" si="15"/>
        <v>0</v>
      </c>
      <c r="N364" s="228">
        <v>71.28</v>
      </c>
      <c r="O364" s="229">
        <f t="shared" si="16"/>
        <v>0</v>
      </c>
      <c r="P364">
        <f t="shared" si="17"/>
        <v>0</v>
      </c>
    </row>
    <row r="365" spans="1:16" ht="12.75">
      <c r="A365" s="223">
        <v>3576</v>
      </c>
      <c r="B365" s="75" t="s">
        <v>344</v>
      </c>
      <c r="C365" s="76"/>
      <c r="D365" s="77" t="s">
        <v>1116</v>
      </c>
      <c r="E365" s="78"/>
      <c r="F365" s="77"/>
      <c r="G365" s="224" t="s">
        <v>119</v>
      </c>
      <c r="H365" s="75"/>
      <c r="I365" s="77"/>
      <c r="J365" s="79">
        <v>150</v>
      </c>
      <c r="K365" s="225"/>
      <c r="L365" s="226" t="s">
        <v>344</v>
      </c>
      <c r="M365" s="227">
        <f t="shared" si="15"/>
        <v>0</v>
      </c>
      <c r="N365" s="228">
        <v>150</v>
      </c>
      <c r="O365" s="229">
        <f t="shared" si="16"/>
        <v>0</v>
      </c>
      <c r="P365">
        <f t="shared" si="17"/>
        <v>0</v>
      </c>
    </row>
    <row r="366" spans="1:16" ht="12.75">
      <c r="A366" s="223">
        <v>3577</v>
      </c>
      <c r="B366" s="75" t="s">
        <v>344</v>
      </c>
      <c r="C366" s="76"/>
      <c r="D366" s="77" t="s">
        <v>1117</v>
      </c>
      <c r="E366" s="78"/>
      <c r="F366" s="77"/>
      <c r="G366" s="224" t="s">
        <v>119</v>
      </c>
      <c r="H366" s="75"/>
      <c r="I366" s="77"/>
      <c r="J366" s="79">
        <v>375</v>
      </c>
      <c r="K366" s="225"/>
      <c r="L366" s="226" t="s">
        <v>344</v>
      </c>
      <c r="M366" s="227">
        <f t="shared" si="15"/>
        <v>0</v>
      </c>
      <c r="N366" s="228">
        <v>375</v>
      </c>
      <c r="O366" s="229">
        <f t="shared" si="16"/>
        <v>0</v>
      </c>
      <c r="P366">
        <f t="shared" si="17"/>
        <v>0</v>
      </c>
    </row>
    <row r="367" spans="1:16" ht="12.75">
      <c r="A367" s="223">
        <v>3578</v>
      </c>
      <c r="B367" s="75" t="s">
        <v>344</v>
      </c>
      <c r="C367" s="76"/>
      <c r="D367" s="77" t="s">
        <v>1117</v>
      </c>
      <c r="E367" s="78"/>
      <c r="F367" s="77"/>
      <c r="G367" s="224" t="s">
        <v>119</v>
      </c>
      <c r="H367" s="75"/>
      <c r="I367" s="77"/>
      <c r="J367" s="79">
        <v>165</v>
      </c>
      <c r="K367" s="225"/>
      <c r="L367" s="226" t="s">
        <v>344</v>
      </c>
      <c r="M367" s="227">
        <f t="shared" si="15"/>
        <v>0</v>
      </c>
      <c r="N367" s="228">
        <v>165</v>
      </c>
      <c r="O367" s="229">
        <f t="shared" si="16"/>
        <v>0</v>
      </c>
      <c r="P367">
        <f t="shared" si="17"/>
        <v>0</v>
      </c>
    </row>
    <row r="368" spans="1:16" ht="12.75">
      <c r="A368" s="223">
        <v>3579</v>
      </c>
      <c r="B368" s="75" t="s">
        <v>344</v>
      </c>
      <c r="C368" s="76"/>
      <c r="D368" s="77" t="s">
        <v>1117</v>
      </c>
      <c r="E368" s="78"/>
      <c r="F368" s="77"/>
      <c r="G368" s="224" t="s">
        <v>119</v>
      </c>
      <c r="H368" s="75"/>
      <c r="I368" s="77"/>
      <c r="J368" s="79">
        <v>290</v>
      </c>
      <c r="K368" s="225"/>
      <c r="L368" s="226" t="s">
        <v>344</v>
      </c>
      <c r="M368" s="227">
        <f t="shared" si="15"/>
        <v>0</v>
      </c>
      <c r="N368" s="228">
        <v>290</v>
      </c>
      <c r="O368" s="229">
        <f t="shared" si="16"/>
        <v>0</v>
      </c>
      <c r="P368">
        <f t="shared" si="17"/>
        <v>0</v>
      </c>
    </row>
    <row r="369" spans="1:16" ht="12.75">
      <c r="A369" s="223">
        <v>3580</v>
      </c>
      <c r="B369" s="75" t="s">
        <v>344</v>
      </c>
      <c r="C369" s="76"/>
      <c r="D369" s="77" t="s">
        <v>1117</v>
      </c>
      <c r="E369" s="78"/>
      <c r="F369" s="77"/>
      <c r="G369" s="224" t="s">
        <v>119</v>
      </c>
      <c r="H369" s="75"/>
      <c r="I369" s="77"/>
      <c r="J369" s="79">
        <v>215</v>
      </c>
      <c r="K369" s="225"/>
      <c r="L369" s="226" t="s">
        <v>344</v>
      </c>
      <c r="M369" s="227">
        <f t="shared" si="15"/>
        <v>0</v>
      </c>
      <c r="N369" s="228">
        <v>215</v>
      </c>
      <c r="O369" s="229">
        <f t="shared" si="16"/>
        <v>0</v>
      </c>
      <c r="P369">
        <f t="shared" si="17"/>
        <v>0</v>
      </c>
    </row>
    <row r="370" spans="1:16" ht="12.75">
      <c r="A370" s="223">
        <v>3581</v>
      </c>
      <c r="B370" s="75" t="s">
        <v>344</v>
      </c>
      <c r="C370" s="76"/>
      <c r="D370" s="77" t="s">
        <v>1117</v>
      </c>
      <c r="E370" s="78"/>
      <c r="F370" s="77"/>
      <c r="G370" s="224" t="s">
        <v>119</v>
      </c>
      <c r="H370" s="75"/>
      <c r="I370" s="77"/>
      <c r="J370" s="79">
        <v>455</v>
      </c>
      <c r="K370" s="225"/>
      <c r="L370" s="226" t="s">
        <v>344</v>
      </c>
      <c r="M370" s="227">
        <f t="shared" si="15"/>
        <v>0</v>
      </c>
      <c r="N370" s="228">
        <v>455</v>
      </c>
      <c r="O370" s="229">
        <f t="shared" si="16"/>
        <v>0</v>
      </c>
      <c r="P370">
        <f t="shared" si="17"/>
        <v>0</v>
      </c>
    </row>
    <row r="371" spans="1:16" ht="12.75">
      <c r="A371" s="223">
        <v>3582</v>
      </c>
      <c r="B371" s="75" t="s">
        <v>344</v>
      </c>
      <c r="C371" s="76"/>
      <c r="D371" s="77" t="s">
        <v>1117</v>
      </c>
      <c r="E371" s="78"/>
      <c r="F371" s="77"/>
      <c r="G371" s="224" t="s">
        <v>119</v>
      </c>
      <c r="H371" s="75"/>
      <c r="I371" s="77"/>
      <c r="J371" s="79">
        <v>405</v>
      </c>
      <c r="K371" s="225"/>
      <c r="L371" s="226" t="s">
        <v>344</v>
      </c>
      <c r="M371" s="227">
        <f t="shared" si="15"/>
        <v>0</v>
      </c>
      <c r="N371" s="228">
        <v>405</v>
      </c>
      <c r="O371" s="229">
        <f t="shared" si="16"/>
        <v>0</v>
      </c>
      <c r="P371">
        <f t="shared" si="17"/>
        <v>0</v>
      </c>
    </row>
    <row r="372" spans="1:16" ht="12.75">
      <c r="A372" s="223">
        <v>3583</v>
      </c>
      <c r="B372" s="75" t="s">
        <v>344</v>
      </c>
      <c r="C372" s="76"/>
      <c r="D372" s="77" t="s">
        <v>1117</v>
      </c>
      <c r="E372" s="78"/>
      <c r="F372" s="77"/>
      <c r="G372" s="224" t="s">
        <v>119</v>
      </c>
      <c r="H372" s="75"/>
      <c r="I372" s="77"/>
      <c r="J372" s="79">
        <v>100</v>
      </c>
      <c r="K372" s="225"/>
      <c r="L372" s="226" t="s">
        <v>344</v>
      </c>
      <c r="M372" s="227">
        <f t="shared" si="15"/>
        <v>0</v>
      </c>
      <c r="N372" s="228">
        <v>100</v>
      </c>
      <c r="O372" s="229">
        <f t="shared" si="16"/>
        <v>0</v>
      </c>
      <c r="P372">
        <f t="shared" si="17"/>
        <v>0</v>
      </c>
    </row>
    <row r="373" spans="1:16" ht="12.75">
      <c r="A373" s="223">
        <v>3584</v>
      </c>
      <c r="B373" s="75" t="s">
        <v>344</v>
      </c>
      <c r="C373" s="76"/>
      <c r="D373" s="77" t="s">
        <v>1117</v>
      </c>
      <c r="E373" s="78"/>
      <c r="F373" s="77"/>
      <c r="G373" s="224" t="s">
        <v>119</v>
      </c>
      <c r="H373" s="75"/>
      <c r="I373" s="77"/>
      <c r="J373" s="79">
        <v>115</v>
      </c>
      <c r="K373" s="225"/>
      <c r="L373" s="226" t="s">
        <v>344</v>
      </c>
      <c r="M373" s="227">
        <f t="shared" si="15"/>
        <v>0</v>
      </c>
      <c r="N373" s="228">
        <v>115</v>
      </c>
      <c r="O373" s="229">
        <f t="shared" si="16"/>
        <v>0</v>
      </c>
      <c r="P373">
        <f t="shared" si="17"/>
        <v>0</v>
      </c>
    </row>
    <row r="374" spans="1:16" ht="12.75">
      <c r="A374" s="223">
        <v>3585</v>
      </c>
      <c r="B374" s="75" t="s">
        <v>344</v>
      </c>
      <c r="C374" s="76"/>
      <c r="D374" s="77" t="s">
        <v>1118</v>
      </c>
      <c r="E374" s="78"/>
      <c r="F374" s="77"/>
      <c r="G374" s="224" t="s">
        <v>119</v>
      </c>
      <c r="H374" s="75"/>
      <c r="I374" s="77"/>
      <c r="J374" s="79">
        <v>1226.13</v>
      </c>
      <c r="K374" s="225"/>
      <c r="L374" s="226" t="s">
        <v>344</v>
      </c>
      <c r="M374" s="227">
        <f t="shared" si="15"/>
        <v>0</v>
      </c>
      <c r="N374" s="228">
        <v>1226.13</v>
      </c>
      <c r="O374" s="229">
        <f t="shared" si="16"/>
        <v>0</v>
      </c>
      <c r="P374">
        <f t="shared" si="17"/>
        <v>0</v>
      </c>
    </row>
    <row r="375" spans="1:16" ht="12.75">
      <c r="A375" s="223">
        <v>3588</v>
      </c>
      <c r="B375" s="75" t="s">
        <v>344</v>
      </c>
      <c r="C375" s="76"/>
      <c r="D375" s="77" t="s">
        <v>1119</v>
      </c>
      <c r="E375" s="78"/>
      <c r="F375" s="77"/>
      <c r="G375" s="224" t="s">
        <v>119</v>
      </c>
      <c r="H375" s="75"/>
      <c r="I375" s="77"/>
      <c r="J375" s="79">
        <v>168</v>
      </c>
      <c r="K375" s="225"/>
      <c r="L375" s="226" t="s">
        <v>344</v>
      </c>
      <c r="M375" s="227">
        <f t="shared" si="15"/>
        <v>0</v>
      </c>
      <c r="N375" s="228">
        <v>168</v>
      </c>
      <c r="O375" s="229">
        <f t="shared" si="16"/>
        <v>0</v>
      </c>
      <c r="P375">
        <f t="shared" si="17"/>
        <v>0</v>
      </c>
    </row>
    <row r="376" spans="1:16" ht="12.75">
      <c r="A376" s="223">
        <v>3589</v>
      </c>
      <c r="B376" s="75" t="s">
        <v>344</v>
      </c>
      <c r="C376" s="76"/>
      <c r="D376" s="77" t="s">
        <v>1119</v>
      </c>
      <c r="E376" s="78"/>
      <c r="F376" s="77"/>
      <c r="G376" s="224" t="s">
        <v>119</v>
      </c>
      <c r="H376" s="75"/>
      <c r="I376" s="77"/>
      <c r="J376" s="79">
        <v>483</v>
      </c>
      <c r="K376" s="225"/>
      <c r="L376" s="226" t="s">
        <v>344</v>
      </c>
      <c r="M376" s="227">
        <f t="shared" si="15"/>
        <v>0</v>
      </c>
      <c r="N376" s="228">
        <v>483</v>
      </c>
      <c r="O376" s="229">
        <f t="shared" si="16"/>
        <v>0</v>
      </c>
      <c r="P376">
        <f t="shared" si="17"/>
        <v>0</v>
      </c>
    </row>
    <row r="377" spans="1:16" ht="12.75">
      <c r="A377" s="223">
        <v>3590</v>
      </c>
      <c r="B377" s="75" t="s">
        <v>344</v>
      </c>
      <c r="C377" s="76"/>
      <c r="D377" s="77" t="s">
        <v>1119</v>
      </c>
      <c r="E377" s="78"/>
      <c r="F377" s="77"/>
      <c r="G377" s="224" t="s">
        <v>119</v>
      </c>
      <c r="H377" s="75"/>
      <c r="I377" s="77"/>
      <c r="J377" s="79">
        <v>252</v>
      </c>
      <c r="K377" s="225"/>
      <c r="L377" s="226" t="s">
        <v>344</v>
      </c>
      <c r="M377" s="227">
        <f t="shared" si="15"/>
        <v>0</v>
      </c>
      <c r="N377" s="228">
        <v>252</v>
      </c>
      <c r="O377" s="229">
        <f t="shared" si="16"/>
        <v>0</v>
      </c>
      <c r="P377">
        <f t="shared" si="17"/>
        <v>0</v>
      </c>
    </row>
    <row r="378" spans="1:16" ht="12.75">
      <c r="A378" s="223">
        <v>3591</v>
      </c>
      <c r="B378" s="75" t="s">
        <v>344</v>
      </c>
      <c r="C378" s="76"/>
      <c r="D378" s="77" t="s">
        <v>1119</v>
      </c>
      <c r="E378" s="78"/>
      <c r="F378" s="77"/>
      <c r="G378" s="224" t="s">
        <v>119</v>
      </c>
      <c r="H378" s="75"/>
      <c r="I378" s="77"/>
      <c r="J378" s="79">
        <v>130</v>
      </c>
      <c r="K378" s="225"/>
      <c r="L378" s="226" t="s">
        <v>344</v>
      </c>
      <c r="M378" s="227">
        <f t="shared" si="15"/>
        <v>0</v>
      </c>
      <c r="N378" s="228">
        <v>130</v>
      </c>
      <c r="O378" s="229">
        <f t="shared" si="16"/>
        <v>0</v>
      </c>
      <c r="P378">
        <f t="shared" si="17"/>
        <v>0</v>
      </c>
    </row>
    <row r="379" spans="1:16" ht="12.75">
      <c r="A379" s="223">
        <v>3592</v>
      </c>
      <c r="B379" s="75" t="s">
        <v>344</v>
      </c>
      <c r="C379" s="76"/>
      <c r="D379" s="77" t="s">
        <v>1119</v>
      </c>
      <c r="E379" s="78"/>
      <c r="F379" s="77"/>
      <c r="G379" s="224" t="s">
        <v>119</v>
      </c>
      <c r="H379" s="75"/>
      <c r="I379" s="77"/>
      <c r="J379" s="79">
        <v>100</v>
      </c>
      <c r="K379" s="225"/>
      <c r="L379" s="226" t="s">
        <v>344</v>
      </c>
      <c r="M379" s="227">
        <f t="shared" si="15"/>
        <v>0</v>
      </c>
      <c r="N379" s="228">
        <v>100</v>
      </c>
      <c r="O379" s="229">
        <f t="shared" si="16"/>
        <v>0</v>
      </c>
      <c r="P379">
        <f t="shared" si="17"/>
        <v>0</v>
      </c>
    </row>
    <row r="380" spans="1:16" ht="12.75">
      <c r="A380" s="223">
        <v>3593</v>
      </c>
      <c r="B380" s="75" t="s">
        <v>344</v>
      </c>
      <c r="C380" s="76"/>
      <c r="D380" s="77" t="s">
        <v>1119</v>
      </c>
      <c r="E380" s="78"/>
      <c r="F380" s="77"/>
      <c r="G380" s="224" t="s">
        <v>119</v>
      </c>
      <c r="H380" s="75"/>
      <c r="I380" s="77"/>
      <c r="J380" s="79">
        <v>315</v>
      </c>
      <c r="K380" s="225"/>
      <c r="L380" s="226" t="s">
        <v>344</v>
      </c>
      <c r="M380" s="227">
        <f t="shared" si="15"/>
        <v>0</v>
      </c>
      <c r="N380" s="228">
        <v>315</v>
      </c>
      <c r="O380" s="229">
        <f t="shared" si="16"/>
        <v>0</v>
      </c>
      <c r="P380">
        <f t="shared" si="17"/>
        <v>0</v>
      </c>
    </row>
    <row r="381" spans="1:16" ht="12.75">
      <c r="A381" s="223">
        <v>3594</v>
      </c>
      <c r="B381" s="75" t="s">
        <v>344</v>
      </c>
      <c r="C381" s="76"/>
      <c r="D381" s="77" t="s">
        <v>1119</v>
      </c>
      <c r="E381" s="78"/>
      <c r="F381" s="77"/>
      <c r="G381" s="224" t="s">
        <v>119</v>
      </c>
      <c r="H381" s="75"/>
      <c r="I381" s="77"/>
      <c r="J381" s="79">
        <v>106.22</v>
      </c>
      <c r="K381" s="225"/>
      <c r="L381" s="226" t="s">
        <v>344</v>
      </c>
      <c r="M381" s="227">
        <f t="shared" si="15"/>
        <v>0</v>
      </c>
      <c r="N381" s="228">
        <v>106.22</v>
      </c>
      <c r="O381" s="229">
        <f t="shared" si="16"/>
        <v>0</v>
      </c>
      <c r="P381">
        <f t="shared" si="17"/>
        <v>0</v>
      </c>
    </row>
    <row r="382" spans="1:16" ht="12.75">
      <c r="A382" s="223">
        <v>3595</v>
      </c>
      <c r="B382" s="75" t="s">
        <v>344</v>
      </c>
      <c r="C382" s="76"/>
      <c r="D382" s="77" t="s">
        <v>1119</v>
      </c>
      <c r="E382" s="78"/>
      <c r="F382" s="77"/>
      <c r="G382" s="224" t="s">
        <v>119</v>
      </c>
      <c r="H382" s="75"/>
      <c r="I382" s="77"/>
      <c r="J382" s="79">
        <v>121.25</v>
      </c>
      <c r="K382" s="225"/>
      <c r="L382" s="226" t="s">
        <v>344</v>
      </c>
      <c r="M382" s="227">
        <f t="shared" si="15"/>
        <v>0</v>
      </c>
      <c r="N382" s="228">
        <v>121.25</v>
      </c>
      <c r="O382" s="229">
        <f t="shared" si="16"/>
        <v>0</v>
      </c>
      <c r="P382">
        <f t="shared" si="17"/>
        <v>0</v>
      </c>
    </row>
    <row r="383" spans="1:16" ht="12.75">
      <c r="A383" s="223">
        <v>3596</v>
      </c>
      <c r="B383" s="75" t="s">
        <v>344</v>
      </c>
      <c r="C383" s="76"/>
      <c r="D383" s="77" t="s">
        <v>1119</v>
      </c>
      <c r="E383" s="78"/>
      <c r="F383" s="77"/>
      <c r="G383" s="224" t="s">
        <v>119</v>
      </c>
      <c r="H383" s="75"/>
      <c r="I383" s="77"/>
      <c r="J383" s="79">
        <v>252</v>
      </c>
      <c r="K383" s="225"/>
      <c r="L383" s="226" t="s">
        <v>344</v>
      </c>
      <c r="M383" s="227">
        <f t="shared" si="15"/>
        <v>0</v>
      </c>
      <c r="N383" s="228">
        <v>252</v>
      </c>
      <c r="O383" s="229">
        <f t="shared" si="16"/>
        <v>0</v>
      </c>
      <c r="P383">
        <f t="shared" si="17"/>
        <v>0</v>
      </c>
    </row>
    <row r="384" spans="1:16" ht="12.75">
      <c r="A384" s="223">
        <v>3597</v>
      </c>
      <c r="B384" s="75" t="s">
        <v>344</v>
      </c>
      <c r="C384" s="76"/>
      <c r="D384" s="77" t="s">
        <v>1119</v>
      </c>
      <c r="E384" s="78"/>
      <c r="F384" s="77"/>
      <c r="G384" s="224" t="s">
        <v>119</v>
      </c>
      <c r="H384" s="75"/>
      <c r="I384" s="77"/>
      <c r="J384" s="79">
        <v>934.98</v>
      </c>
      <c r="K384" s="225"/>
      <c r="L384" s="226" t="s">
        <v>344</v>
      </c>
      <c r="M384" s="227">
        <f t="shared" si="15"/>
        <v>0</v>
      </c>
      <c r="N384" s="228">
        <v>934.98</v>
      </c>
      <c r="O384" s="229">
        <f t="shared" si="16"/>
        <v>0</v>
      </c>
      <c r="P384">
        <f t="shared" si="17"/>
        <v>0</v>
      </c>
    </row>
    <row r="385" spans="1:16" ht="12.75">
      <c r="A385" s="223">
        <v>3598</v>
      </c>
      <c r="B385" s="75" t="s">
        <v>344</v>
      </c>
      <c r="C385" s="76"/>
      <c r="D385" s="77" t="s">
        <v>1119</v>
      </c>
      <c r="E385" s="78"/>
      <c r="F385" s="77"/>
      <c r="G385" s="224" t="s">
        <v>119</v>
      </c>
      <c r="H385" s="75"/>
      <c r="I385" s="77"/>
      <c r="J385" s="79">
        <v>252</v>
      </c>
      <c r="K385" s="225"/>
      <c r="L385" s="226" t="s">
        <v>344</v>
      </c>
      <c r="M385" s="227">
        <f t="shared" si="15"/>
        <v>0</v>
      </c>
      <c r="N385" s="228">
        <v>252</v>
      </c>
      <c r="O385" s="229">
        <f t="shared" si="16"/>
        <v>0</v>
      </c>
      <c r="P385">
        <f t="shared" si="17"/>
        <v>0</v>
      </c>
    </row>
    <row r="386" spans="1:16" ht="12.75">
      <c r="A386" s="223">
        <v>3599</v>
      </c>
      <c r="B386" s="75" t="s">
        <v>344</v>
      </c>
      <c r="C386" s="76"/>
      <c r="D386" s="77" t="s">
        <v>1119</v>
      </c>
      <c r="E386" s="78"/>
      <c r="F386" s="77"/>
      <c r="G386" s="224" t="s">
        <v>119</v>
      </c>
      <c r="H386" s="75"/>
      <c r="I386" s="77"/>
      <c r="J386" s="79">
        <v>150.2</v>
      </c>
      <c r="K386" s="225"/>
      <c r="L386" s="226" t="s">
        <v>344</v>
      </c>
      <c r="M386" s="227">
        <f t="shared" si="15"/>
        <v>0</v>
      </c>
      <c r="N386" s="228">
        <v>150.2</v>
      </c>
      <c r="O386" s="229">
        <f t="shared" si="16"/>
        <v>0</v>
      </c>
      <c r="P386">
        <f t="shared" si="17"/>
        <v>0</v>
      </c>
    </row>
    <row r="387" spans="1:16" ht="12.75">
      <c r="A387" s="223">
        <v>3600</v>
      </c>
      <c r="B387" s="75" t="s">
        <v>344</v>
      </c>
      <c r="C387" s="76"/>
      <c r="D387" s="77" t="s">
        <v>1119</v>
      </c>
      <c r="E387" s="78"/>
      <c r="F387" s="77"/>
      <c r="G387" s="224" t="s">
        <v>119</v>
      </c>
      <c r="H387" s="75"/>
      <c r="I387" s="77"/>
      <c r="J387" s="79">
        <v>157.5</v>
      </c>
      <c r="K387" s="225"/>
      <c r="L387" s="226" t="s">
        <v>344</v>
      </c>
      <c r="M387" s="227">
        <f t="shared" si="15"/>
        <v>0</v>
      </c>
      <c r="N387" s="228">
        <v>157.5</v>
      </c>
      <c r="O387" s="229">
        <f t="shared" si="16"/>
        <v>0</v>
      </c>
      <c r="P387">
        <f t="shared" si="17"/>
        <v>0</v>
      </c>
    </row>
    <row r="388" spans="1:16" ht="12.75">
      <c r="A388" s="223">
        <v>3601</v>
      </c>
      <c r="B388" s="75" t="s">
        <v>344</v>
      </c>
      <c r="C388" s="76"/>
      <c r="D388" s="77" t="s">
        <v>1119</v>
      </c>
      <c r="E388" s="78"/>
      <c r="F388" s="77"/>
      <c r="G388" s="224" t="s">
        <v>119</v>
      </c>
      <c r="H388" s="75"/>
      <c r="I388" s="77"/>
      <c r="J388" s="79">
        <v>198.46</v>
      </c>
      <c r="K388" s="225"/>
      <c r="L388" s="226" t="s">
        <v>344</v>
      </c>
      <c r="M388" s="227">
        <f t="shared" si="15"/>
        <v>0</v>
      </c>
      <c r="N388" s="228">
        <v>198.46</v>
      </c>
      <c r="O388" s="229">
        <f t="shared" si="16"/>
        <v>0</v>
      </c>
      <c r="P388">
        <f t="shared" si="17"/>
        <v>0</v>
      </c>
    </row>
    <row r="389" spans="1:16" ht="12.75">
      <c r="A389" s="223">
        <v>3602</v>
      </c>
      <c r="B389" s="75" t="s">
        <v>344</v>
      </c>
      <c r="C389" s="76"/>
      <c r="D389" s="77" t="s">
        <v>1119</v>
      </c>
      <c r="E389" s="78"/>
      <c r="F389" s="77"/>
      <c r="G389" s="224" t="s">
        <v>119</v>
      </c>
      <c r="H389" s="75"/>
      <c r="I389" s="77"/>
      <c r="J389" s="79">
        <v>227.5</v>
      </c>
      <c r="K389" s="225"/>
      <c r="L389" s="226" t="s">
        <v>344</v>
      </c>
      <c r="M389" s="227">
        <f t="shared" si="15"/>
        <v>0</v>
      </c>
      <c r="N389" s="228">
        <v>227.5</v>
      </c>
      <c r="O389" s="229">
        <f t="shared" si="16"/>
        <v>0</v>
      </c>
      <c r="P389">
        <f t="shared" si="17"/>
        <v>0</v>
      </c>
    </row>
    <row r="390" spans="1:16" ht="12.75">
      <c r="A390" s="223">
        <v>3603</v>
      </c>
      <c r="B390" s="75" t="s">
        <v>344</v>
      </c>
      <c r="C390" s="76"/>
      <c r="D390" s="77" t="s">
        <v>1119</v>
      </c>
      <c r="E390" s="78"/>
      <c r="F390" s="77"/>
      <c r="G390" s="224" t="s">
        <v>119</v>
      </c>
      <c r="H390" s="75"/>
      <c r="I390" s="77"/>
      <c r="J390" s="79">
        <v>411.13</v>
      </c>
      <c r="K390" s="225"/>
      <c r="L390" s="226" t="s">
        <v>344</v>
      </c>
      <c r="M390" s="227">
        <f t="shared" si="15"/>
        <v>0</v>
      </c>
      <c r="N390" s="228">
        <v>411.13</v>
      </c>
      <c r="O390" s="229">
        <f t="shared" si="16"/>
        <v>0</v>
      </c>
      <c r="P390">
        <f t="shared" si="17"/>
        <v>0</v>
      </c>
    </row>
    <row r="391" spans="1:16" ht="12.75">
      <c r="A391" s="223">
        <v>3604</v>
      </c>
      <c r="B391" s="75" t="s">
        <v>344</v>
      </c>
      <c r="C391" s="76"/>
      <c r="D391" s="77" t="s">
        <v>1119</v>
      </c>
      <c r="E391" s="78"/>
      <c r="F391" s="77"/>
      <c r="G391" s="224" t="s">
        <v>119</v>
      </c>
      <c r="H391" s="75"/>
      <c r="I391" s="77"/>
      <c r="J391" s="79">
        <v>139.51</v>
      </c>
      <c r="K391" s="225"/>
      <c r="L391" s="226" t="s">
        <v>344</v>
      </c>
      <c r="M391" s="227">
        <f t="shared" si="15"/>
        <v>0</v>
      </c>
      <c r="N391" s="228">
        <v>139.51</v>
      </c>
      <c r="O391" s="229">
        <f t="shared" si="16"/>
        <v>0</v>
      </c>
      <c r="P391">
        <f t="shared" si="17"/>
        <v>0</v>
      </c>
    </row>
    <row r="392" spans="1:16" ht="12.75">
      <c r="A392" s="223">
        <v>3605</v>
      </c>
      <c r="B392" s="75" t="s">
        <v>291</v>
      </c>
      <c r="C392" s="76"/>
      <c r="D392" s="77" t="s">
        <v>1120</v>
      </c>
      <c r="E392" s="78"/>
      <c r="F392" s="77"/>
      <c r="G392" s="224" t="s">
        <v>119</v>
      </c>
      <c r="H392" s="75"/>
      <c r="I392" s="77"/>
      <c r="J392" s="79">
        <v>713.91</v>
      </c>
      <c r="K392" s="225"/>
      <c r="L392" s="226" t="s">
        <v>291</v>
      </c>
      <c r="M392" s="227">
        <f aca="true" t="shared" si="18" ref="M392:M455">IF(K392&lt;&gt;"",L392-K392,0)</f>
        <v>0</v>
      </c>
      <c r="N392" s="228">
        <v>713.91</v>
      </c>
      <c r="O392" s="229">
        <f aca="true" t="shared" si="19" ref="O392:O455">IF(K392&lt;&gt;"",N392*M392,0)</f>
        <v>0</v>
      </c>
      <c r="P392">
        <f aca="true" t="shared" si="20" ref="P392:P455">IF(K392&lt;&gt;"",N392,0)</f>
        <v>0</v>
      </c>
    </row>
    <row r="393" spans="1:16" ht="12.75">
      <c r="A393" s="223">
        <v>3606</v>
      </c>
      <c r="B393" s="75" t="s">
        <v>291</v>
      </c>
      <c r="C393" s="76"/>
      <c r="D393" s="77" t="s">
        <v>1121</v>
      </c>
      <c r="E393" s="78"/>
      <c r="F393" s="77"/>
      <c r="G393" s="224" t="s">
        <v>119</v>
      </c>
      <c r="H393" s="75"/>
      <c r="I393" s="77"/>
      <c r="J393" s="79">
        <v>1150.41</v>
      </c>
      <c r="K393" s="225"/>
      <c r="L393" s="226" t="s">
        <v>291</v>
      </c>
      <c r="M393" s="227">
        <f t="shared" si="18"/>
        <v>0</v>
      </c>
      <c r="N393" s="228">
        <v>1150.41</v>
      </c>
      <c r="O393" s="229">
        <f t="shared" si="19"/>
        <v>0</v>
      </c>
      <c r="P393">
        <f t="shared" si="20"/>
        <v>0</v>
      </c>
    </row>
    <row r="394" spans="1:16" ht="12.75">
      <c r="A394" s="223">
        <v>3607</v>
      </c>
      <c r="B394" s="75" t="s">
        <v>291</v>
      </c>
      <c r="C394" s="76"/>
      <c r="D394" s="77" t="s">
        <v>1122</v>
      </c>
      <c r="E394" s="78"/>
      <c r="F394" s="77"/>
      <c r="G394" s="224" t="s">
        <v>119</v>
      </c>
      <c r="H394" s="75"/>
      <c r="I394" s="77"/>
      <c r="J394" s="79">
        <v>750</v>
      </c>
      <c r="K394" s="225"/>
      <c r="L394" s="226" t="s">
        <v>291</v>
      </c>
      <c r="M394" s="227">
        <f t="shared" si="18"/>
        <v>0</v>
      </c>
      <c r="N394" s="228">
        <v>750</v>
      </c>
      <c r="O394" s="229">
        <f t="shared" si="19"/>
        <v>0</v>
      </c>
      <c r="P394">
        <f t="shared" si="20"/>
        <v>0</v>
      </c>
    </row>
    <row r="395" spans="1:16" ht="12.75">
      <c r="A395" s="223">
        <v>3616</v>
      </c>
      <c r="B395" s="75" t="s">
        <v>291</v>
      </c>
      <c r="C395" s="76"/>
      <c r="D395" s="77" t="s">
        <v>1123</v>
      </c>
      <c r="E395" s="78"/>
      <c r="F395" s="77"/>
      <c r="G395" s="224" t="s">
        <v>119</v>
      </c>
      <c r="H395" s="75"/>
      <c r="I395" s="77"/>
      <c r="J395" s="79">
        <v>489.62</v>
      </c>
      <c r="K395" s="225"/>
      <c r="L395" s="226" t="s">
        <v>291</v>
      </c>
      <c r="M395" s="227">
        <f t="shared" si="18"/>
        <v>0</v>
      </c>
      <c r="N395" s="228">
        <v>489.62</v>
      </c>
      <c r="O395" s="229">
        <f t="shared" si="19"/>
        <v>0</v>
      </c>
      <c r="P395">
        <f t="shared" si="20"/>
        <v>0</v>
      </c>
    </row>
    <row r="396" spans="1:16" ht="12.75">
      <c r="A396" s="223">
        <v>3617</v>
      </c>
      <c r="B396" s="75" t="s">
        <v>291</v>
      </c>
      <c r="C396" s="76"/>
      <c r="D396" s="77" t="s">
        <v>1123</v>
      </c>
      <c r="E396" s="78"/>
      <c r="F396" s="77"/>
      <c r="G396" s="224" t="s">
        <v>119</v>
      </c>
      <c r="H396" s="75"/>
      <c r="I396" s="77"/>
      <c r="J396" s="79">
        <v>489.62</v>
      </c>
      <c r="K396" s="225"/>
      <c r="L396" s="226" t="s">
        <v>291</v>
      </c>
      <c r="M396" s="227">
        <f t="shared" si="18"/>
        <v>0</v>
      </c>
      <c r="N396" s="228">
        <v>489.62</v>
      </c>
      <c r="O396" s="229">
        <f t="shared" si="19"/>
        <v>0</v>
      </c>
      <c r="P396">
        <f t="shared" si="20"/>
        <v>0</v>
      </c>
    </row>
    <row r="397" spans="1:16" ht="12.75">
      <c r="A397" s="223">
        <v>3618</v>
      </c>
      <c r="B397" s="75" t="s">
        <v>291</v>
      </c>
      <c r="C397" s="76"/>
      <c r="D397" s="77" t="s">
        <v>1123</v>
      </c>
      <c r="E397" s="78"/>
      <c r="F397" s="77"/>
      <c r="G397" s="224" t="s">
        <v>119</v>
      </c>
      <c r="H397" s="75"/>
      <c r="I397" s="77"/>
      <c r="J397" s="79">
        <v>193.58</v>
      </c>
      <c r="K397" s="225"/>
      <c r="L397" s="226" t="s">
        <v>291</v>
      </c>
      <c r="M397" s="227">
        <f t="shared" si="18"/>
        <v>0</v>
      </c>
      <c r="N397" s="228">
        <v>193.58</v>
      </c>
      <c r="O397" s="229">
        <f t="shared" si="19"/>
        <v>0</v>
      </c>
      <c r="P397">
        <f t="shared" si="20"/>
        <v>0</v>
      </c>
    </row>
    <row r="398" spans="1:16" ht="12.75">
      <c r="A398" s="223">
        <v>3619</v>
      </c>
      <c r="B398" s="75" t="s">
        <v>291</v>
      </c>
      <c r="C398" s="76"/>
      <c r="D398" s="77" t="s">
        <v>1123</v>
      </c>
      <c r="E398" s="78"/>
      <c r="F398" s="77"/>
      <c r="G398" s="224" t="s">
        <v>119</v>
      </c>
      <c r="H398" s="75"/>
      <c r="I398" s="77"/>
      <c r="J398" s="79">
        <v>178.61</v>
      </c>
      <c r="K398" s="225"/>
      <c r="L398" s="226" t="s">
        <v>291</v>
      </c>
      <c r="M398" s="227">
        <f t="shared" si="18"/>
        <v>0</v>
      </c>
      <c r="N398" s="228">
        <v>178.61</v>
      </c>
      <c r="O398" s="229">
        <f t="shared" si="19"/>
        <v>0</v>
      </c>
      <c r="P398">
        <f t="shared" si="20"/>
        <v>0</v>
      </c>
    </row>
    <row r="399" spans="1:16" ht="12.75">
      <c r="A399" s="223">
        <v>3620</v>
      </c>
      <c r="B399" s="75" t="s">
        <v>291</v>
      </c>
      <c r="C399" s="76"/>
      <c r="D399" s="77" t="s">
        <v>1123</v>
      </c>
      <c r="E399" s="78"/>
      <c r="F399" s="77"/>
      <c r="G399" s="224" t="s">
        <v>119</v>
      </c>
      <c r="H399" s="75"/>
      <c r="I399" s="77"/>
      <c r="J399" s="79">
        <v>390.48</v>
      </c>
      <c r="K399" s="225"/>
      <c r="L399" s="226" t="s">
        <v>291</v>
      </c>
      <c r="M399" s="227">
        <f t="shared" si="18"/>
        <v>0</v>
      </c>
      <c r="N399" s="228">
        <v>390.48</v>
      </c>
      <c r="O399" s="229">
        <f t="shared" si="19"/>
        <v>0</v>
      </c>
      <c r="P399">
        <f t="shared" si="20"/>
        <v>0</v>
      </c>
    </row>
    <row r="400" spans="1:16" ht="12.75">
      <c r="A400" s="223">
        <v>3621</v>
      </c>
      <c r="B400" s="75" t="s">
        <v>291</v>
      </c>
      <c r="C400" s="76"/>
      <c r="D400" s="77" t="s">
        <v>1123</v>
      </c>
      <c r="E400" s="78"/>
      <c r="F400" s="77"/>
      <c r="G400" s="224" t="s">
        <v>119</v>
      </c>
      <c r="H400" s="75"/>
      <c r="I400" s="77"/>
      <c r="J400" s="79">
        <v>167.41</v>
      </c>
      <c r="K400" s="225"/>
      <c r="L400" s="226" t="s">
        <v>291</v>
      </c>
      <c r="M400" s="227">
        <f t="shared" si="18"/>
        <v>0</v>
      </c>
      <c r="N400" s="228">
        <v>167.41</v>
      </c>
      <c r="O400" s="229">
        <f t="shared" si="19"/>
        <v>0</v>
      </c>
      <c r="P400">
        <f t="shared" si="20"/>
        <v>0</v>
      </c>
    </row>
    <row r="401" spans="1:16" ht="12.75">
      <c r="A401" s="223">
        <v>3622</v>
      </c>
      <c r="B401" s="75" t="s">
        <v>291</v>
      </c>
      <c r="C401" s="76"/>
      <c r="D401" s="77" t="s">
        <v>1124</v>
      </c>
      <c r="E401" s="78"/>
      <c r="F401" s="77"/>
      <c r="G401" s="224" t="s">
        <v>119</v>
      </c>
      <c r="H401" s="75"/>
      <c r="I401" s="77"/>
      <c r="J401" s="79">
        <v>1163.37</v>
      </c>
      <c r="K401" s="225"/>
      <c r="L401" s="226" t="s">
        <v>291</v>
      </c>
      <c r="M401" s="227">
        <f t="shared" si="18"/>
        <v>0</v>
      </c>
      <c r="N401" s="228">
        <v>1163.37</v>
      </c>
      <c r="O401" s="229">
        <f t="shared" si="19"/>
        <v>0</v>
      </c>
      <c r="P401">
        <f t="shared" si="20"/>
        <v>0</v>
      </c>
    </row>
    <row r="402" spans="1:16" ht="12.75">
      <c r="A402" s="223">
        <v>3628</v>
      </c>
      <c r="B402" s="75" t="s">
        <v>291</v>
      </c>
      <c r="C402" s="76"/>
      <c r="D402" s="77" t="s">
        <v>1125</v>
      </c>
      <c r="E402" s="78"/>
      <c r="F402" s="77"/>
      <c r="G402" s="224" t="s">
        <v>119</v>
      </c>
      <c r="H402" s="75"/>
      <c r="I402" s="77"/>
      <c r="J402" s="79">
        <v>286.02</v>
      </c>
      <c r="K402" s="225"/>
      <c r="L402" s="226" t="s">
        <v>291</v>
      </c>
      <c r="M402" s="227">
        <f t="shared" si="18"/>
        <v>0</v>
      </c>
      <c r="N402" s="228">
        <v>286.02</v>
      </c>
      <c r="O402" s="229">
        <f t="shared" si="19"/>
        <v>0</v>
      </c>
      <c r="P402">
        <f t="shared" si="20"/>
        <v>0</v>
      </c>
    </row>
    <row r="403" spans="1:16" ht="12.75">
      <c r="A403" s="223">
        <v>3630</v>
      </c>
      <c r="B403" s="75" t="s">
        <v>350</v>
      </c>
      <c r="C403" s="76"/>
      <c r="D403" s="77" t="s">
        <v>1126</v>
      </c>
      <c r="E403" s="78"/>
      <c r="F403" s="77"/>
      <c r="G403" s="224" t="s">
        <v>119</v>
      </c>
      <c r="H403" s="75"/>
      <c r="I403" s="77"/>
      <c r="J403" s="79">
        <v>125</v>
      </c>
      <c r="K403" s="225"/>
      <c r="L403" s="226" t="s">
        <v>350</v>
      </c>
      <c r="M403" s="227">
        <f t="shared" si="18"/>
        <v>0</v>
      </c>
      <c r="N403" s="228">
        <v>125</v>
      </c>
      <c r="O403" s="229">
        <f t="shared" si="19"/>
        <v>0</v>
      </c>
      <c r="P403">
        <f t="shared" si="20"/>
        <v>0</v>
      </c>
    </row>
    <row r="404" spans="1:16" ht="12.75">
      <c r="A404" s="223">
        <v>3631</v>
      </c>
      <c r="B404" s="75" t="s">
        <v>350</v>
      </c>
      <c r="C404" s="76"/>
      <c r="D404" s="77" t="s">
        <v>1126</v>
      </c>
      <c r="E404" s="78"/>
      <c r="F404" s="77"/>
      <c r="G404" s="224" t="s">
        <v>119</v>
      </c>
      <c r="H404" s="75"/>
      <c r="I404" s="77"/>
      <c r="J404" s="79">
        <v>156.25</v>
      </c>
      <c r="K404" s="225"/>
      <c r="L404" s="226" t="s">
        <v>350</v>
      </c>
      <c r="M404" s="227">
        <f t="shared" si="18"/>
        <v>0</v>
      </c>
      <c r="N404" s="228">
        <v>156.25</v>
      </c>
      <c r="O404" s="229">
        <f t="shared" si="19"/>
        <v>0</v>
      </c>
      <c r="P404">
        <f t="shared" si="20"/>
        <v>0</v>
      </c>
    </row>
    <row r="405" spans="1:16" ht="12.75">
      <c r="A405" s="223">
        <v>3632</v>
      </c>
      <c r="B405" s="75" t="s">
        <v>350</v>
      </c>
      <c r="C405" s="76"/>
      <c r="D405" s="77" t="s">
        <v>1126</v>
      </c>
      <c r="E405" s="78"/>
      <c r="F405" s="77"/>
      <c r="G405" s="224" t="s">
        <v>119</v>
      </c>
      <c r="H405" s="75"/>
      <c r="I405" s="77"/>
      <c r="J405" s="79">
        <v>695.12</v>
      </c>
      <c r="K405" s="225"/>
      <c r="L405" s="226" t="s">
        <v>350</v>
      </c>
      <c r="M405" s="227">
        <f t="shared" si="18"/>
        <v>0</v>
      </c>
      <c r="N405" s="228">
        <v>695.12</v>
      </c>
      <c r="O405" s="229">
        <f t="shared" si="19"/>
        <v>0</v>
      </c>
      <c r="P405">
        <f t="shared" si="20"/>
        <v>0</v>
      </c>
    </row>
    <row r="406" spans="1:16" ht="12.75">
      <c r="A406" s="223">
        <v>3633</v>
      </c>
      <c r="B406" s="75" t="s">
        <v>350</v>
      </c>
      <c r="C406" s="76"/>
      <c r="D406" s="77" t="s">
        <v>1126</v>
      </c>
      <c r="E406" s="78"/>
      <c r="F406" s="77"/>
      <c r="G406" s="224" t="s">
        <v>119</v>
      </c>
      <c r="H406" s="75"/>
      <c r="I406" s="77"/>
      <c r="J406" s="79">
        <v>104.03</v>
      </c>
      <c r="K406" s="225"/>
      <c r="L406" s="226" t="s">
        <v>350</v>
      </c>
      <c r="M406" s="227">
        <f t="shared" si="18"/>
        <v>0</v>
      </c>
      <c r="N406" s="228">
        <v>104.03</v>
      </c>
      <c r="O406" s="229">
        <f t="shared" si="19"/>
        <v>0</v>
      </c>
      <c r="P406">
        <f t="shared" si="20"/>
        <v>0</v>
      </c>
    </row>
    <row r="407" spans="1:16" ht="12.75">
      <c r="A407" s="223">
        <v>3634</v>
      </c>
      <c r="B407" s="75" t="s">
        <v>350</v>
      </c>
      <c r="C407" s="76"/>
      <c r="D407" s="77" t="s">
        <v>1126</v>
      </c>
      <c r="E407" s="78"/>
      <c r="F407" s="77"/>
      <c r="G407" s="224" t="s">
        <v>119</v>
      </c>
      <c r="H407" s="75"/>
      <c r="I407" s="77"/>
      <c r="J407" s="79">
        <v>128.82</v>
      </c>
      <c r="K407" s="225"/>
      <c r="L407" s="226" t="s">
        <v>350</v>
      </c>
      <c r="M407" s="227">
        <f t="shared" si="18"/>
        <v>0</v>
      </c>
      <c r="N407" s="228">
        <v>128.82</v>
      </c>
      <c r="O407" s="229">
        <f t="shared" si="19"/>
        <v>0</v>
      </c>
      <c r="P407">
        <f t="shared" si="20"/>
        <v>0</v>
      </c>
    </row>
    <row r="408" spans="1:16" ht="12.75">
      <c r="A408" s="223">
        <v>3638</v>
      </c>
      <c r="B408" s="75" t="s">
        <v>350</v>
      </c>
      <c r="C408" s="76"/>
      <c r="D408" s="77" t="s">
        <v>1127</v>
      </c>
      <c r="E408" s="78"/>
      <c r="F408" s="77"/>
      <c r="G408" s="224" t="s">
        <v>119</v>
      </c>
      <c r="H408" s="75"/>
      <c r="I408" s="77"/>
      <c r="J408" s="79">
        <v>191.1</v>
      </c>
      <c r="K408" s="225"/>
      <c r="L408" s="226" t="s">
        <v>350</v>
      </c>
      <c r="M408" s="227">
        <f t="shared" si="18"/>
        <v>0</v>
      </c>
      <c r="N408" s="228">
        <v>191.1</v>
      </c>
      <c r="O408" s="229">
        <f t="shared" si="19"/>
        <v>0</v>
      </c>
      <c r="P408">
        <f t="shared" si="20"/>
        <v>0</v>
      </c>
    </row>
    <row r="409" spans="1:16" ht="12.75">
      <c r="A409" s="223">
        <v>3640</v>
      </c>
      <c r="B409" s="75" t="s">
        <v>278</v>
      </c>
      <c r="C409" s="76"/>
      <c r="D409" s="77" t="s">
        <v>1128</v>
      </c>
      <c r="E409" s="78"/>
      <c r="F409" s="77"/>
      <c r="G409" s="224" t="s">
        <v>119</v>
      </c>
      <c r="H409" s="75"/>
      <c r="I409" s="77"/>
      <c r="J409" s="79">
        <v>170</v>
      </c>
      <c r="K409" s="225"/>
      <c r="L409" s="226" t="s">
        <v>278</v>
      </c>
      <c r="M409" s="227">
        <f t="shared" si="18"/>
        <v>0</v>
      </c>
      <c r="N409" s="228">
        <v>170</v>
      </c>
      <c r="O409" s="229">
        <f t="shared" si="19"/>
        <v>0</v>
      </c>
      <c r="P409">
        <f t="shared" si="20"/>
        <v>0</v>
      </c>
    </row>
    <row r="410" spans="1:16" ht="12.75">
      <c r="A410" s="223">
        <v>3641</v>
      </c>
      <c r="B410" s="75" t="s">
        <v>278</v>
      </c>
      <c r="C410" s="76"/>
      <c r="D410" s="77" t="s">
        <v>1128</v>
      </c>
      <c r="E410" s="78"/>
      <c r="F410" s="77"/>
      <c r="G410" s="224" t="s">
        <v>119</v>
      </c>
      <c r="H410" s="75"/>
      <c r="I410" s="77"/>
      <c r="J410" s="79">
        <v>99</v>
      </c>
      <c r="K410" s="225"/>
      <c r="L410" s="226" t="s">
        <v>278</v>
      </c>
      <c r="M410" s="227">
        <f t="shared" si="18"/>
        <v>0</v>
      </c>
      <c r="N410" s="228">
        <v>99</v>
      </c>
      <c r="O410" s="229">
        <f t="shared" si="19"/>
        <v>0</v>
      </c>
      <c r="P410">
        <f t="shared" si="20"/>
        <v>0</v>
      </c>
    </row>
    <row r="411" spans="1:16" ht="12.75">
      <c r="A411" s="223">
        <v>3642</v>
      </c>
      <c r="B411" s="75" t="s">
        <v>278</v>
      </c>
      <c r="C411" s="76"/>
      <c r="D411" s="77" t="s">
        <v>1128</v>
      </c>
      <c r="E411" s="78"/>
      <c r="F411" s="77"/>
      <c r="G411" s="224" t="s">
        <v>119</v>
      </c>
      <c r="H411" s="75"/>
      <c r="I411" s="77"/>
      <c r="J411" s="79">
        <v>110</v>
      </c>
      <c r="K411" s="225"/>
      <c r="L411" s="226" t="s">
        <v>278</v>
      </c>
      <c r="M411" s="227">
        <f t="shared" si="18"/>
        <v>0</v>
      </c>
      <c r="N411" s="228">
        <v>110</v>
      </c>
      <c r="O411" s="229">
        <f t="shared" si="19"/>
        <v>0</v>
      </c>
      <c r="P411">
        <f t="shared" si="20"/>
        <v>0</v>
      </c>
    </row>
    <row r="412" spans="1:16" ht="12.75">
      <c r="A412" s="223">
        <v>3643</v>
      </c>
      <c r="B412" s="75" t="s">
        <v>278</v>
      </c>
      <c r="C412" s="76"/>
      <c r="D412" s="77" t="s">
        <v>1128</v>
      </c>
      <c r="E412" s="78"/>
      <c r="F412" s="77"/>
      <c r="G412" s="224" t="s">
        <v>119</v>
      </c>
      <c r="H412" s="75"/>
      <c r="I412" s="77"/>
      <c r="J412" s="79">
        <v>110</v>
      </c>
      <c r="K412" s="225"/>
      <c r="L412" s="226" t="s">
        <v>278</v>
      </c>
      <c r="M412" s="227">
        <f t="shared" si="18"/>
        <v>0</v>
      </c>
      <c r="N412" s="228">
        <v>110</v>
      </c>
      <c r="O412" s="229">
        <f t="shared" si="19"/>
        <v>0</v>
      </c>
      <c r="P412">
        <f t="shared" si="20"/>
        <v>0</v>
      </c>
    </row>
    <row r="413" spans="1:16" ht="12.75">
      <c r="A413" s="223">
        <v>3644</v>
      </c>
      <c r="B413" s="75" t="s">
        <v>278</v>
      </c>
      <c r="C413" s="76"/>
      <c r="D413" s="77" t="s">
        <v>1128</v>
      </c>
      <c r="E413" s="78"/>
      <c r="F413" s="77"/>
      <c r="G413" s="224" t="s">
        <v>119</v>
      </c>
      <c r="H413" s="75"/>
      <c r="I413" s="77"/>
      <c r="J413" s="79">
        <v>202</v>
      </c>
      <c r="K413" s="225"/>
      <c r="L413" s="226" t="s">
        <v>278</v>
      </c>
      <c r="M413" s="227">
        <f t="shared" si="18"/>
        <v>0</v>
      </c>
      <c r="N413" s="228">
        <v>202</v>
      </c>
      <c r="O413" s="229">
        <f t="shared" si="19"/>
        <v>0</v>
      </c>
      <c r="P413">
        <f t="shared" si="20"/>
        <v>0</v>
      </c>
    </row>
    <row r="414" spans="1:16" ht="12.75">
      <c r="A414" s="223">
        <v>3645</v>
      </c>
      <c r="B414" s="75" t="s">
        <v>278</v>
      </c>
      <c r="C414" s="76"/>
      <c r="D414" s="77" t="s">
        <v>1128</v>
      </c>
      <c r="E414" s="78"/>
      <c r="F414" s="77"/>
      <c r="G414" s="224" t="s">
        <v>119</v>
      </c>
      <c r="H414" s="75"/>
      <c r="I414" s="77"/>
      <c r="J414" s="79">
        <v>236</v>
      </c>
      <c r="K414" s="225"/>
      <c r="L414" s="226" t="s">
        <v>278</v>
      </c>
      <c r="M414" s="227">
        <f t="shared" si="18"/>
        <v>0</v>
      </c>
      <c r="N414" s="228">
        <v>236</v>
      </c>
      <c r="O414" s="229">
        <f t="shared" si="19"/>
        <v>0</v>
      </c>
      <c r="P414">
        <f t="shared" si="20"/>
        <v>0</v>
      </c>
    </row>
    <row r="415" spans="1:16" ht="12.75">
      <c r="A415" s="223">
        <v>3646</v>
      </c>
      <c r="B415" s="75" t="s">
        <v>278</v>
      </c>
      <c r="C415" s="76"/>
      <c r="D415" s="77" t="s">
        <v>1129</v>
      </c>
      <c r="E415" s="78"/>
      <c r="F415" s="77"/>
      <c r="G415" s="224" t="s">
        <v>119</v>
      </c>
      <c r="H415" s="75"/>
      <c r="I415" s="77"/>
      <c r="J415" s="79">
        <v>4500</v>
      </c>
      <c r="K415" s="225"/>
      <c r="L415" s="226" t="s">
        <v>278</v>
      </c>
      <c r="M415" s="227">
        <f t="shared" si="18"/>
        <v>0</v>
      </c>
      <c r="N415" s="228">
        <v>4500</v>
      </c>
      <c r="O415" s="229">
        <f t="shared" si="19"/>
        <v>0</v>
      </c>
      <c r="P415">
        <f t="shared" si="20"/>
        <v>0</v>
      </c>
    </row>
    <row r="416" spans="1:16" ht="12.75">
      <c r="A416" s="223">
        <v>3647</v>
      </c>
      <c r="B416" s="75" t="s">
        <v>363</v>
      </c>
      <c r="C416" s="76"/>
      <c r="D416" s="77" t="s">
        <v>1130</v>
      </c>
      <c r="E416" s="78"/>
      <c r="F416" s="77"/>
      <c r="G416" s="224" t="s">
        <v>119</v>
      </c>
      <c r="H416" s="75"/>
      <c r="I416" s="77"/>
      <c r="J416" s="79">
        <v>1500</v>
      </c>
      <c r="K416" s="225"/>
      <c r="L416" s="226" t="s">
        <v>363</v>
      </c>
      <c r="M416" s="227">
        <f t="shared" si="18"/>
        <v>0</v>
      </c>
      <c r="N416" s="228">
        <v>1500</v>
      </c>
      <c r="O416" s="229">
        <f t="shared" si="19"/>
        <v>0</v>
      </c>
      <c r="P416">
        <f t="shared" si="20"/>
        <v>0</v>
      </c>
    </row>
    <row r="417" spans="1:16" ht="12.75">
      <c r="A417" s="223">
        <v>3648</v>
      </c>
      <c r="B417" s="75" t="s">
        <v>363</v>
      </c>
      <c r="C417" s="76"/>
      <c r="D417" s="77" t="s">
        <v>1130</v>
      </c>
      <c r="E417" s="78"/>
      <c r="F417" s="77"/>
      <c r="G417" s="224" t="s">
        <v>119</v>
      </c>
      <c r="H417" s="75"/>
      <c r="I417" s="77"/>
      <c r="J417" s="79">
        <v>492.36</v>
      </c>
      <c r="K417" s="225"/>
      <c r="L417" s="226" t="s">
        <v>363</v>
      </c>
      <c r="M417" s="227">
        <f t="shared" si="18"/>
        <v>0</v>
      </c>
      <c r="N417" s="228">
        <v>492.36</v>
      </c>
      <c r="O417" s="229">
        <f t="shared" si="19"/>
        <v>0</v>
      </c>
      <c r="P417">
        <f t="shared" si="20"/>
        <v>0</v>
      </c>
    </row>
    <row r="418" spans="1:16" ht="12.75">
      <c r="A418" s="223">
        <v>3649</v>
      </c>
      <c r="B418" s="75" t="s">
        <v>363</v>
      </c>
      <c r="C418" s="76"/>
      <c r="D418" s="77" t="s">
        <v>1130</v>
      </c>
      <c r="E418" s="78"/>
      <c r="F418" s="77"/>
      <c r="G418" s="224" t="s">
        <v>119</v>
      </c>
      <c r="H418" s="75"/>
      <c r="I418" s="77"/>
      <c r="J418" s="79">
        <v>1430.1</v>
      </c>
      <c r="K418" s="225"/>
      <c r="L418" s="226" t="s">
        <v>363</v>
      </c>
      <c r="M418" s="227">
        <f t="shared" si="18"/>
        <v>0</v>
      </c>
      <c r="N418" s="228">
        <v>1430.1</v>
      </c>
      <c r="O418" s="229">
        <f t="shared" si="19"/>
        <v>0</v>
      </c>
      <c r="P418">
        <f t="shared" si="20"/>
        <v>0</v>
      </c>
    </row>
    <row r="419" spans="1:16" ht="12.75">
      <c r="A419" s="223">
        <v>3650</v>
      </c>
      <c r="B419" s="75" t="s">
        <v>363</v>
      </c>
      <c r="C419" s="76"/>
      <c r="D419" s="77" t="s">
        <v>1130</v>
      </c>
      <c r="E419" s="78"/>
      <c r="F419" s="77"/>
      <c r="G419" s="224" t="s">
        <v>119</v>
      </c>
      <c r="H419" s="75"/>
      <c r="I419" s="77"/>
      <c r="J419" s="79">
        <v>997.4</v>
      </c>
      <c r="K419" s="225"/>
      <c r="L419" s="226" t="s">
        <v>363</v>
      </c>
      <c r="M419" s="227">
        <f t="shared" si="18"/>
        <v>0</v>
      </c>
      <c r="N419" s="228">
        <v>997.4</v>
      </c>
      <c r="O419" s="229">
        <f t="shared" si="19"/>
        <v>0</v>
      </c>
      <c r="P419">
        <f t="shared" si="20"/>
        <v>0</v>
      </c>
    </row>
    <row r="420" spans="1:16" ht="12.75">
      <c r="A420" s="223">
        <v>3651</v>
      </c>
      <c r="B420" s="75" t="s">
        <v>363</v>
      </c>
      <c r="C420" s="76"/>
      <c r="D420" s="77" t="s">
        <v>1130</v>
      </c>
      <c r="E420" s="78"/>
      <c r="F420" s="77"/>
      <c r="G420" s="224" t="s">
        <v>119</v>
      </c>
      <c r="H420" s="75"/>
      <c r="I420" s="77"/>
      <c r="J420" s="79">
        <v>550</v>
      </c>
      <c r="K420" s="225"/>
      <c r="L420" s="226" t="s">
        <v>363</v>
      </c>
      <c r="M420" s="227">
        <f t="shared" si="18"/>
        <v>0</v>
      </c>
      <c r="N420" s="228">
        <v>550</v>
      </c>
      <c r="O420" s="229">
        <f t="shared" si="19"/>
        <v>0</v>
      </c>
      <c r="P420">
        <f t="shared" si="20"/>
        <v>0</v>
      </c>
    </row>
    <row r="421" spans="1:16" ht="12.75">
      <c r="A421" s="223">
        <v>3652</v>
      </c>
      <c r="B421" s="75" t="s">
        <v>363</v>
      </c>
      <c r="C421" s="76"/>
      <c r="D421" s="77" t="s">
        <v>1131</v>
      </c>
      <c r="E421" s="78"/>
      <c r="F421" s="77"/>
      <c r="G421" s="224" t="s">
        <v>119</v>
      </c>
      <c r="H421" s="75"/>
      <c r="I421" s="77"/>
      <c r="J421" s="79">
        <v>463.45</v>
      </c>
      <c r="K421" s="225"/>
      <c r="L421" s="226" t="s">
        <v>363</v>
      </c>
      <c r="M421" s="227">
        <f t="shared" si="18"/>
        <v>0</v>
      </c>
      <c r="N421" s="228">
        <v>463.45</v>
      </c>
      <c r="O421" s="229">
        <f t="shared" si="19"/>
        <v>0</v>
      </c>
      <c r="P421">
        <f t="shared" si="20"/>
        <v>0</v>
      </c>
    </row>
    <row r="422" spans="1:16" ht="12.75">
      <c r="A422" s="223">
        <v>3653</v>
      </c>
      <c r="B422" s="75" t="s">
        <v>363</v>
      </c>
      <c r="C422" s="76"/>
      <c r="D422" s="77" t="s">
        <v>1132</v>
      </c>
      <c r="E422" s="78"/>
      <c r="F422" s="77"/>
      <c r="G422" s="224" t="s">
        <v>119</v>
      </c>
      <c r="H422" s="75"/>
      <c r="I422" s="77"/>
      <c r="J422" s="79">
        <v>877.98</v>
      </c>
      <c r="K422" s="225"/>
      <c r="L422" s="226" t="s">
        <v>363</v>
      </c>
      <c r="M422" s="227">
        <f t="shared" si="18"/>
        <v>0</v>
      </c>
      <c r="N422" s="228">
        <v>877.98</v>
      </c>
      <c r="O422" s="229">
        <f t="shared" si="19"/>
        <v>0</v>
      </c>
      <c r="P422">
        <f t="shared" si="20"/>
        <v>0</v>
      </c>
    </row>
    <row r="423" spans="1:16" ht="12.75">
      <c r="A423" s="223">
        <v>3654</v>
      </c>
      <c r="B423" s="75" t="s">
        <v>363</v>
      </c>
      <c r="C423" s="76"/>
      <c r="D423" s="77" t="s">
        <v>1133</v>
      </c>
      <c r="E423" s="78"/>
      <c r="F423" s="77"/>
      <c r="G423" s="224" t="s">
        <v>119</v>
      </c>
      <c r="H423" s="75"/>
      <c r="I423" s="77"/>
      <c r="J423" s="79">
        <v>675</v>
      </c>
      <c r="K423" s="225"/>
      <c r="L423" s="226" t="s">
        <v>363</v>
      </c>
      <c r="M423" s="227">
        <f t="shared" si="18"/>
        <v>0</v>
      </c>
      <c r="N423" s="228">
        <v>675</v>
      </c>
      <c r="O423" s="229">
        <f t="shared" si="19"/>
        <v>0</v>
      </c>
      <c r="P423">
        <f t="shared" si="20"/>
        <v>0</v>
      </c>
    </row>
    <row r="424" spans="1:16" ht="12.75">
      <c r="A424" s="223">
        <v>3655</v>
      </c>
      <c r="B424" s="75" t="s">
        <v>363</v>
      </c>
      <c r="C424" s="76"/>
      <c r="D424" s="77" t="s">
        <v>1134</v>
      </c>
      <c r="E424" s="78"/>
      <c r="F424" s="77"/>
      <c r="G424" s="224" t="s">
        <v>119</v>
      </c>
      <c r="H424" s="75"/>
      <c r="I424" s="77"/>
      <c r="J424" s="79">
        <v>1140.54</v>
      </c>
      <c r="K424" s="225"/>
      <c r="L424" s="226" t="s">
        <v>363</v>
      </c>
      <c r="M424" s="227">
        <f t="shared" si="18"/>
        <v>0</v>
      </c>
      <c r="N424" s="228">
        <v>1140.54</v>
      </c>
      <c r="O424" s="229">
        <f t="shared" si="19"/>
        <v>0</v>
      </c>
      <c r="P424">
        <f t="shared" si="20"/>
        <v>0</v>
      </c>
    </row>
    <row r="425" spans="1:16" ht="12.75">
      <c r="A425" s="223">
        <v>3656</v>
      </c>
      <c r="B425" s="75" t="s">
        <v>363</v>
      </c>
      <c r="C425" s="76"/>
      <c r="D425" s="77" t="s">
        <v>1122</v>
      </c>
      <c r="E425" s="78"/>
      <c r="F425" s="77"/>
      <c r="G425" s="224" t="s">
        <v>119</v>
      </c>
      <c r="H425" s="75"/>
      <c r="I425" s="77"/>
      <c r="J425" s="79">
        <v>750</v>
      </c>
      <c r="K425" s="225"/>
      <c r="L425" s="226" t="s">
        <v>363</v>
      </c>
      <c r="M425" s="227">
        <f t="shared" si="18"/>
        <v>0</v>
      </c>
      <c r="N425" s="228">
        <v>750</v>
      </c>
      <c r="O425" s="229">
        <f t="shared" si="19"/>
        <v>0</v>
      </c>
      <c r="P425">
        <f t="shared" si="20"/>
        <v>0</v>
      </c>
    </row>
    <row r="426" spans="1:16" ht="12.75">
      <c r="A426" s="223">
        <v>3657</v>
      </c>
      <c r="B426" s="75" t="s">
        <v>363</v>
      </c>
      <c r="C426" s="76"/>
      <c r="D426" s="77" t="s">
        <v>1135</v>
      </c>
      <c r="E426" s="78"/>
      <c r="F426" s="77"/>
      <c r="G426" s="224" t="s">
        <v>119</v>
      </c>
      <c r="H426" s="75"/>
      <c r="I426" s="77"/>
      <c r="J426" s="79">
        <v>229.32</v>
      </c>
      <c r="K426" s="225"/>
      <c r="L426" s="226" t="s">
        <v>363</v>
      </c>
      <c r="M426" s="227">
        <f t="shared" si="18"/>
        <v>0</v>
      </c>
      <c r="N426" s="228">
        <v>229.32</v>
      </c>
      <c r="O426" s="229">
        <f t="shared" si="19"/>
        <v>0</v>
      </c>
      <c r="P426">
        <f t="shared" si="20"/>
        <v>0</v>
      </c>
    </row>
    <row r="427" spans="1:16" ht="12.75">
      <c r="A427" s="223">
        <v>3658</v>
      </c>
      <c r="B427" s="75" t="s">
        <v>363</v>
      </c>
      <c r="C427" s="76"/>
      <c r="D427" s="77" t="s">
        <v>1135</v>
      </c>
      <c r="E427" s="78"/>
      <c r="F427" s="77"/>
      <c r="G427" s="224" t="s">
        <v>119</v>
      </c>
      <c r="H427" s="75"/>
      <c r="I427" s="77"/>
      <c r="J427" s="79">
        <v>677.29</v>
      </c>
      <c r="K427" s="225"/>
      <c r="L427" s="226" t="s">
        <v>363</v>
      </c>
      <c r="M427" s="227">
        <f t="shared" si="18"/>
        <v>0</v>
      </c>
      <c r="N427" s="228">
        <v>677.29</v>
      </c>
      <c r="O427" s="229">
        <f t="shared" si="19"/>
        <v>0</v>
      </c>
      <c r="P427">
        <f t="shared" si="20"/>
        <v>0</v>
      </c>
    </row>
    <row r="428" spans="1:16" ht="12.75">
      <c r="A428" s="223">
        <v>3659</v>
      </c>
      <c r="B428" s="75" t="s">
        <v>363</v>
      </c>
      <c r="C428" s="76"/>
      <c r="D428" s="77" t="s">
        <v>1118</v>
      </c>
      <c r="E428" s="78"/>
      <c r="F428" s="77"/>
      <c r="G428" s="224" t="s">
        <v>119</v>
      </c>
      <c r="H428" s="75"/>
      <c r="I428" s="77"/>
      <c r="J428" s="79">
        <v>511.68</v>
      </c>
      <c r="K428" s="225"/>
      <c r="L428" s="226" t="s">
        <v>363</v>
      </c>
      <c r="M428" s="227">
        <f t="shared" si="18"/>
        <v>0</v>
      </c>
      <c r="N428" s="228">
        <v>511.68</v>
      </c>
      <c r="O428" s="229">
        <f t="shared" si="19"/>
        <v>0</v>
      </c>
      <c r="P428">
        <f t="shared" si="20"/>
        <v>0</v>
      </c>
    </row>
    <row r="429" spans="1:16" ht="12.75">
      <c r="A429" s="223">
        <v>3682</v>
      </c>
      <c r="B429" s="75" t="s">
        <v>366</v>
      </c>
      <c r="C429" s="76"/>
      <c r="D429" s="77" t="s">
        <v>1136</v>
      </c>
      <c r="E429" s="78"/>
      <c r="F429" s="77"/>
      <c r="G429" s="224" t="s">
        <v>119</v>
      </c>
      <c r="H429" s="75"/>
      <c r="I429" s="77"/>
      <c r="J429" s="79">
        <v>2000</v>
      </c>
      <c r="K429" s="225"/>
      <c r="L429" s="226" t="s">
        <v>366</v>
      </c>
      <c r="M429" s="227">
        <f t="shared" si="18"/>
        <v>0</v>
      </c>
      <c r="N429" s="228">
        <v>2000</v>
      </c>
      <c r="O429" s="229">
        <f t="shared" si="19"/>
        <v>0</v>
      </c>
      <c r="P429">
        <f t="shared" si="20"/>
        <v>0</v>
      </c>
    </row>
    <row r="430" spans="1:16" ht="12.75">
      <c r="A430" s="223">
        <v>3683</v>
      </c>
      <c r="B430" s="75" t="s">
        <v>366</v>
      </c>
      <c r="C430" s="76"/>
      <c r="D430" s="77" t="s">
        <v>1136</v>
      </c>
      <c r="E430" s="78"/>
      <c r="F430" s="77"/>
      <c r="G430" s="224" t="s">
        <v>119</v>
      </c>
      <c r="H430" s="75"/>
      <c r="I430" s="77"/>
      <c r="J430" s="79">
        <v>2000</v>
      </c>
      <c r="K430" s="225"/>
      <c r="L430" s="226" t="s">
        <v>366</v>
      </c>
      <c r="M430" s="227">
        <f t="shared" si="18"/>
        <v>0</v>
      </c>
      <c r="N430" s="228">
        <v>2000</v>
      </c>
      <c r="O430" s="229">
        <f t="shared" si="19"/>
        <v>0</v>
      </c>
      <c r="P430">
        <f t="shared" si="20"/>
        <v>0</v>
      </c>
    </row>
    <row r="431" spans="1:16" ht="12.75">
      <c r="A431" s="223">
        <v>3693</v>
      </c>
      <c r="B431" s="75" t="s">
        <v>366</v>
      </c>
      <c r="C431" s="76"/>
      <c r="D431" s="77" t="s">
        <v>1126</v>
      </c>
      <c r="E431" s="78"/>
      <c r="F431" s="77"/>
      <c r="G431" s="224" t="s">
        <v>119</v>
      </c>
      <c r="H431" s="75"/>
      <c r="I431" s="77"/>
      <c r="J431" s="79">
        <v>464</v>
      </c>
      <c r="K431" s="225"/>
      <c r="L431" s="226" t="s">
        <v>366</v>
      </c>
      <c r="M431" s="227">
        <f t="shared" si="18"/>
        <v>0</v>
      </c>
      <c r="N431" s="228">
        <v>464</v>
      </c>
      <c r="O431" s="229">
        <f t="shared" si="19"/>
        <v>0</v>
      </c>
      <c r="P431">
        <f t="shared" si="20"/>
        <v>0</v>
      </c>
    </row>
    <row r="432" spans="1:16" ht="12.75">
      <c r="A432" s="223">
        <v>3694</v>
      </c>
      <c r="B432" s="75" t="s">
        <v>366</v>
      </c>
      <c r="C432" s="76"/>
      <c r="D432" s="77" t="s">
        <v>1126</v>
      </c>
      <c r="E432" s="78"/>
      <c r="F432" s="77"/>
      <c r="G432" s="224" t="s">
        <v>119</v>
      </c>
      <c r="H432" s="75"/>
      <c r="I432" s="77"/>
      <c r="J432" s="79">
        <v>56.3</v>
      </c>
      <c r="K432" s="225"/>
      <c r="L432" s="226" t="s">
        <v>366</v>
      </c>
      <c r="M432" s="227">
        <f t="shared" si="18"/>
        <v>0</v>
      </c>
      <c r="N432" s="228">
        <v>56.3</v>
      </c>
      <c r="O432" s="229">
        <f t="shared" si="19"/>
        <v>0</v>
      </c>
      <c r="P432">
        <f t="shared" si="20"/>
        <v>0</v>
      </c>
    </row>
    <row r="433" spans="1:16" ht="12.75">
      <c r="A433" s="223">
        <v>3695</v>
      </c>
      <c r="B433" s="75" t="s">
        <v>366</v>
      </c>
      <c r="C433" s="76"/>
      <c r="D433" s="77" t="s">
        <v>1126</v>
      </c>
      <c r="E433" s="78"/>
      <c r="F433" s="77"/>
      <c r="G433" s="224" t="s">
        <v>119</v>
      </c>
      <c r="H433" s="75"/>
      <c r="I433" s="77"/>
      <c r="J433" s="79">
        <v>983</v>
      </c>
      <c r="K433" s="225"/>
      <c r="L433" s="226" t="s">
        <v>366</v>
      </c>
      <c r="M433" s="227">
        <f t="shared" si="18"/>
        <v>0</v>
      </c>
      <c r="N433" s="228">
        <v>983</v>
      </c>
      <c r="O433" s="229">
        <f t="shared" si="19"/>
        <v>0</v>
      </c>
      <c r="P433">
        <f t="shared" si="20"/>
        <v>0</v>
      </c>
    </row>
    <row r="434" spans="1:16" ht="12.75">
      <c r="A434" s="223">
        <v>3696</v>
      </c>
      <c r="B434" s="75" t="s">
        <v>366</v>
      </c>
      <c r="C434" s="76"/>
      <c r="D434" s="77" t="s">
        <v>1126</v>
      </c>
      <c r="E434" s="78"/>
      <c r="F434" s="77"/>
      <c r="G434" s="224" t="s">
        <v>119</v>
      </c>
      <c r="H434" s="75"/>
      <c r="I434" s="77"/>
      <c r="J434" s="79">
        <v>103.26</v>
      </c>
      <c r="K434" s="225"/>
      <c r="L434" s="226" t="s">
        <v>366</v>
      </c>
      <c r="M434" s="227">
        <f t="shared" si="18"/>
        <v>0</v>
      </c>
      <c r="N434" s="228">
        <v>103.26</v>
      </c>
      <c r="O434" s="229">
        <f t="shared" si="19"/>
        <v>0</v>
      </c>
      <c r="P434">
        <f t="shared" si="20"/>
        <v>0</v>
      </c>
    </row>
    <row r="435" spans="1:16" ht="12.75">
      <c r="A435" s="223">
        <v>3697</v>
      </c>
      <c r="B435" s="75" t="s">
        <v>366</v>
      </c>
      <c r="C435" s="76"/>
      <c r="D435" s="77" t="s">
        <v>1126</v>
      </c>
      <c r="E435" s="78"/>
      <c r="F435" s="77"/>
      <c r="G435" s="224" t="s">
        <v>119</v>
      </c>
      <c r="H435" s="75"/>
      <c r="I435" s="77"/>
      <c r="J435" s="79">
        <v>130</v>
      </c>
      <c r="K435" s="225"/>
      <c r="L435" s="226" t="s">
        <v>366</v>
      </c>
      <c r="M435" s="227">
        <f t="shared" si="18"/>
        <v>0</v>
      </c>
      <c r="N435" s="228">
        <v>130</v>
      </c>
      <c r="O435" s="229">
        <f t="shared" si="19"/>
        <v>0</v>
      </c>
      <c r="P435">
        <f t="shared" si="20"/>
        <v>0</v>
      </c>
    </row>
    <row r="436" spans="1:16" ht="12.75">
      <c r="A436" s="223">
        <v>3698</v>
      </c>
      <c r="B436" s="75" t="s">
        <v>366</v>
      </c>
      <c r="C436" s="76"/>
      <c r="D436" s="77" t="s">
        <v>1126</v>
      </c>
      <c r="E436" s="78"/>
      <c r="F436" s="77"/>
      <c r="G436" s="224" t="s">
        <v>119</v>
      </c>
      <c r="H436" s="75"/>
      <c r="I436" s="77"/>
      <c r="J436" s="79">
        <v>110.45</v>
      </c>
      <c r="K436" s="225"/>
      <c r="L436" s="226" t="s">
        <v>366</v>
      </c>
      <c r="M436" s="227">
        <f t="shared" si="18"/>
        <v>0</v>
      </c>
      <c r="N436" s="228">
        <v>110.45</v>
      </c>
      <c r="O436" s="229">
        <f t="shared" si="19"/>
        <v>0</v>
      </c>
      <c r="P436">
        <f t="shared" si="20"/>
        <v>0</v>
      </c>
    </row>
    <row r="437" spans="1:16" ht="12.75">
      <c r="A437" s="223">
        <v>3739</v>
      </c>
      <c r="B437" s="75" t="s">
        <v>375</v>
      </c>
      <c r="C437" s="76"/>
      <c r="D437" s="77" t="s">
        <v>1137</v>
      </c>
      <c r="E437" s="78"/>
      <c r="F437" s="77"/>
      <c r="G437" s="224" t="s">
        <v>119</v>
      </c>
      <c r="H437" s="75"/>
      <c r="I437" s="77"/>
      <c r="J437" s="79">
        <v>1612.86</v>
      </c>
      <c r="K437" s="225"/>
      <c r="L437" s="226" t="s">
        <v>375</v>
      </c>
      <c r="M437" s="227">
        <f t="shared" si="18"/>
        <v>0</v>
      </c>
      <c r="N437" s="228">
        <v>1612.86</v>
      </c>
      <c r="O437" s="229">
        <f t="shared" si="19"/>
        <v>0</v>
      </c>
      <c r="P437">
        <f t="shared" si="20"/>
        <v>0</v>
      </c>
    </row>
    <row r="438" spans="1:16" ht="12.75">
      <c r="A438" s="223">
        <v>3740</v>
      </c>
      <c r="B438" s="75" t="s">
        <v>375</v>
      </c>
      <c r="C438" s="76"/>
      <c r="D438" s="77" t="s">
        <v>1138</v>
      </c>
      <c r="E438" s="78"/>
      <c r="F438" s="77"/>
      <c r="G438" s="224" t="s">
        <v>119</v>
      </c>
      <c r="H438" s="75"/>
      <c r="I438" s="77"/>
      <c r="J438" s="79">
        <v>351.92</v>
      </c>
      <c r="K438" s="225"/>
      <c r="L438" s="226" t="s">
        <v>375</v>
      </c>
      <c r="M438" s="227">
        <f t="shared" si="18"/>
        <v>0</v>
      </c>
      <c r="N438" s="228">
        <v>351.92</v>
      </c>
      <c r="O438" s="229">
        <f t="shared" si="19"/>
        <v>0</v>
      </c>
      <c r="P438">
        <f t="shared" si="20"/>
        <v>0</v>
      </c>
    </row>
    <row r="439" spans="1:16" ht="12.75">
      <c r="A439" s="223">
        <v>3741</v>
      </c>
      <c r="B439" s="75" t="s">
        <v>375</v>
      </c>
      <c r="C439" s="76"/>
      <c r="D439" s="77" t="s">
        <v>1139</v>
      </c>
      <c r="E439" s="78"/>
      <c r="F439" s="77"/>
      <c r="G439" s="224" t="s">
        <v>119</v>
      </c>
      <c r="H439" s="75"/>
      <c r="I439" s="77"/>
      <c r="J439" s="79">
        <v>142.21</v>
      </c>
      <c r="K439" s="225"/>
      <c r="L439" s="226" t="s">
        <v>375</v>
      </c>
      <c r="M439" s="227">
        <f t="shared" si="18"/>
        <v>0</v>
      </c>
      <c r="N439" s="228">
        <v>142.21</v>
      </c>
      <c r="O439" s="229">
        <f t="shared" si="19"/>
        <v>0</v>
      </c>
      <c r="P439">
        <f t="shared" si="20"/>
        <v>0</v>
      </c>
    </row>
    <row r="440" spans="1:16" ht="12.75">
      <c r="A440" s="223">
        <v>3742</v>
      </c>
      <c r="B440" s="75" t="s">
        <v>375</v>
      </c>
      <c r="C440" s="76"/>
      <c r="D440" s="77" t="s">
        <v>1140</v>
      </c>
      <c r="E440" s="78"/>
      <c r="F440" s="77"/>
      <c r="G440" s="224" t="s">
        <v>119</v>
      </c>
      <c r="H440" s="75"/>
      <c r="I440" s="77"/>
      <c r="J440" s="79">
        <v>16.31</v>
      </c>
      <c r="K440" s="225"/>
      <c r="L440" s="226" t="s">
        <v>375</v>
      </c>
      <c r="M440" s="227">
        <f t="shared" si="18"/>
        <v>0</v>
      </c>
      <c r="N440" s="228">
        <v>16.31</v>
      </c>
      <c r="O440" s="229">
        <f t="shared" si="19"/>
        <v>0</v>
      </c>
      <c r="P440">
        <f t="shared" si="20"/>
        <v>0</v>
      </c>
    </row>
    <row r="441" spans="1:16" ht="12.75">
      <c r="A441" s="223">
        <v>3743</v>
      </c>
      <c r="B441" s="75" t="s">
        <v>375</v>
      </c>
      <c r="C441" s="76"/>
      <c r="D441" s="77" t="s">
        <v>1141</v>
      </c>
      <c r="E441" s="78"/>
      <c r="F441" s="77"/>
      <c r="G441" s="224" t="s">
        <v>119</v>
      </c>
      <c r="H441" s="75"/>
      <c r="I441" s="77"/>
      <c r="J441" s="79">
        <v>51.78</v>
      </c>
      <c r="K441" s="225"/>
      <c r="L441" s="226" t="s">
        <v>375</v>
      </c>
      <c r="M441" s="227">
        <f t="shared" si="18"/>
        <v>0</v>
      </c>
      <c r="N441" s="228">
        <v>51.78</v>
      </c>
      <c r="O441" s="229">
        <f t="shared" si="19"/>
        <v>0</v>
      </c>
      <c r="P441">
        <f t="shared" si="20"/>
        <v>0</v>
      </c>
    </row>
    <row r="442" spans="1:16" ht="12.75">
      <c r="A442" s="223">
        <v>3761</v>
      </c>
      <c r="B442" s="75" t="s">
        <v>375</v>
      </c>
      <c r="C442" s="76"/>
      <c r="D442" s="77" t="s">
        <v>1142</v>
      </c>
      <c r="E442" s="78"/>
      <c r="F442" s="77"/>
      <c r="G442" s="224" t="s">
        <v>119</v>
      </c>
      <c r="H442" s="75"/>
      <c r="I442" s="77"/>
      <c r="J442" s="79">
        <v>938.81</v>
      </c>
      <c r="K442" s="225"/>
      <c r="L442" s="226" t="s">
        <v>375</v>
      </c>
      <c r="M442" s="227">
        <f t="shared" si="18"/>
        <v>0</v>
      </c>
      <c r="N442" s="228">
        <v>938.81</v>
      </c>
      <c r="O442" s="229">
        <f t="shared" si="19"/>
        <v>0</v>
      </c>
      <c r="P442">
        <f t="shared" si="20"/>
        <v>0</v>
      </c>
    </row>
    <row r="443" spans="1:16" ht="12.75">
      <c r="A443" s="223">
        <v>3762</v>
      </c>
      <c r="B443" s="75" t="s">
        <v>375</v>
      </c>
      <c r="C443" s="76"/>
      <c r="D443" s="77" t="s">
        <v>1143</v>
      </c>
      <c r="E443" s="78"/>
      <c r="F443" s="77"/>
      <c r="G443" s="224" t="s">
        <v>119</v>
      </c>
      <c r="H443" s="75"/>
      <c r="I443" s="77"/>
      <c r="J443" s="79">
        <v>179.49</v>
      </c>
      <c r="K443" s="225"/>
      <c r="L443" s="226" t="s">
        <v>375</v>
      </c>
      <c r="M443" s="227">
        <f t="shared" si="18"/>
        <v>0</v>
      </c>
      <c r="N443" s="228">
        <v>179.49</v>
      </c>
      <c r="O443" s="229">
        <f t="shared" si="19"/>
        <v>0</v>
      </c>
      <c r="P443">
        <f t="shared" si="20"/>
        <v>0</v>
      </c>
    </row>
    <row r="444" spans="1:16" ht="12.75">
      <c r="A444" s="223">
        <v>3763</v>
      </c>
      <c r="B444" s="75" t="s">
        <v>375</v>
      </c>
      <c r="C444" s="76"/>
      <c r="D444" s="77" t="s">
        <v>1144</v>
      </c>
      <c r="E444" s="78"/>
      <c r="F444" s="77"/>
      <c r="G444" s="224" t="s">
        <v>119</v>
      </c>
      <c r="H444" s="75"/>
      <c r="I444" s="77"/>
      <c r="J444" s="79">
        <v>292.44</v>
      </c>
      <c r="K444" s="225"/>
      <c r="L444" s="226" t="s">
        <v>375</v>
      </c>
      <c r="M444" s="227">
        <f t="shared" si="18"/>
        <v>0</v>
      </c>
      <c r="N444" s="228">
        <v>292.44</v>
      </c>
      <c r="O444" s="229">
        <f t="shared" si="19"/>
        <v>0</v>
      </c>
      <c r="P444">
        <f t="shared" si="20"/>
        <v>0</v>
      </c>
    </row>
    <row r="445" spans="1:16" ht="12.75">
      <c r="A445" s="223">
        <v>3769</v>
      </c>
      <c r="B445" s="75" t="s">
        <v>375</v>
      </c>
      <c r="C445" s="76"/>
      <c r="D445" s="77" t="s">
        <v>1145</v>
      </c>
      <c r="E445" s="78"/>
      <c r="F445" s="77"/>
      <c r="G445" s="224" t="s">
        <v>119</v>
      </c>
      <c r="H445" s="75"/>
      <c r="I445" s="77"/>
      <c r="J445" s="79">
        <v>2563.13</v>
      </c>
      <c r="K445" s="225"/>
      <c r="L445" s="226" t="s">
        <v>375</v>
      </c>
      <c r="M445" s="227">
        <f t="shared" si="18"/>
        <v>0</v>
      </c>
      <c r="N445" s="228">
        <v>2563.13</v>
      </c>
      <c r="O445" s="229">
        <f t="shared" si="19"/>
        <v>0</v>
      </c>
      <c r="P445">
        <f t="shared" si="20"/>
        <v>0</v>
      </c>
    </row>
    <row r="446" spans="1:16" ht="12.75">
      <c r="A446" s="223">
        <v>3770</v>
      </c>
      <c r="B446" s="75" t="s">
        <v>375</v>
      </c>
      <c r="C446" s="76"/>
      <c r="D446" s="77" t="s">
        <v>1146</v>
      </c>
      <c r="E446" s="78"/>
      <c r="F446" s="77"/>
      <c r="G446" s="224" t="s">
        <v>119</v>
      </c>
      <c r="H446" s="75"/>
      <c r="I446" s="77"/>
      <c r="J446" s="79">
        <v>347.9</v>
      </c>
      <c r="K446" s="225"/>
      <c r="L446" s="226" t="s">
        <v>375</v>
      </c>
      <c r="M446" s="227">
        <f t="shared" si="18"/>
        <v>0</v>
      </c>
      <c r="N446" s="228">
        <v>347.9</v>
      </c>
      <c r="O446" s="229">
        <f t="shared" si="19"/>
        <v>0</v>
      </c>
      <c r="P446">
        <f t="shared" si="20"/>
        <v>0</v>
      </c>
    </row>
    <row r="447" spans="1:16" ht="12.75">
      <c r="A447" s="223">
        <v>3771</v>
      </c>
      <c r="B447" s="75" t="s">
        <v>375</v>
      </c>
      <c r="C447" s="76"/>
      <c r="D447" s="77" t="s">
        <v>1147</v>
      </c>
      <c r="E447" s="78"/>
      <c r="F447" s="77"/>
      <c r="G447" s="224" t="s">
        <v>119</v>
      </c>
      <c r="H447" s="75"/>
      <c r="I447" s="77"/>
      <c r="J447" s="79">
        <v>611.02</v>
      </c>
      <c r="K447" s="225"/>
      <c r="L447" s="226" t="s">
        <v>375</v>
      </c>
      <c r="M447" s="227">
        <f t="shared" si="18"/>
        <v>0</v>
      </c>
      <c r="N447" s="228">
        <v>611.02</v>
      </c>
      <c r="O447" s="229">
        <f t="shared" si="19"/>
        <v>0</v>
      </c>
      <c r="P447">
        <f t="shared" si="20"/>
        <v>0</v>
      </c>
    </row>
    <row r="448" spans="1:16" ht="12.75">
      <c r="A448" s="223">
        <v>3772</v>
      </c>
      <c r="B448" s="75" t="s">
        <v>375</v>
      </c>
      <c r="C448" s="76"/>
      <c r="D448" s="77" t="s">
        <v>1148</v>
      </c>
      <c r="E448" s="78"/>
      <c r="F448" s="77"/>
      <c r="G448" s="224" t="s">
        <v>119</v>
      </c>
      <c r="H448" s="75"/>
      <c r="I448" s="77"/>
      <c r="J448" s="79">
        <v>202.36</v>
      </c>
      <c r="K448" s="225"/>
      <c r="L448" s="226" t="s">
        <v>375</v>
      </c>
      <c r="M448" s="227">
        <f t="shared" si="18"/>
        <v>0</v>
      </c>
      <c r="N448" s="228">
        <v>202.36</v>
      </c>
      <c r="O448" s="229">
        <f t="shared" si="19"/>
        <v>0</v>
      </c>
      <c r="P448">
        <f t="shared" si="20"/>
        <v>0</v>
      </c>
    </row>
    <row r="449" spans="1:16" ht="12.75">
      <c r="A449" s="223">
        <v>3773</v>
      </c>
      <c r="B449" s="75" t="s">
        <v>375</v>
      </c>
      <c r="C449" s="76"/>
      <c r="D449" s="77" t="s">
        <v>1149</v>
      </c>
      <c r="E449" s="78"/>
      <c r="F449" s="77"/>
      <c r="G449" s="224" t="s">
        <v>119</v>
      </c>
      <c r="H449" s="75"/>
      <c r="I449" s="77"/>
      <c r="J449" s="79">
        <v>774.16</v>
      </c>
      <c r="K449" s="225"/>
      <c r="L449" s="226" t="s">
        <v>375</v>
      </c>
      <c r="M449" s="227">
        <f t="shared" si="18"/>
        <v>0</v>
      </c>
      <c r="N449" s="228">
        <v>774.16</v>
      </c>
      <c r="O449" s="229">
        <f t="shared" si="19"/>
        <v>0</v>
      </c>
      <c r="P449">
        <f t="shared" si="20"/>
        <v>0</v>
      </c>
    </row>
    <row r="450" spans="1:16" ht="12.75">
      <c r="A450" s="223">
        <v>3774</v>
      </c>
      <c r="B450" s="75" t="s">
        <v>375</v>
      </c>
      <c r="C450" s="76"/>
      <c r="D450" s="77" t="s">
        <v>1150</v>
      </c>
      <c r="E450" s="78"/>
      <c r="F450" s="77"/>
      <c r="G450" s="224" t="s">
        <v>119</v>
      </c>
      <c r="H450" s="75"/>
      <c r="I450" s="77"/>
      <c r="J450" s="79">
        <v>670.1</v>
      </c>
      <c r="K450" s="225"/>
      <c r="L450" s="226" t="s">
        <v>375</v>
      </c>
      <c r="M450" s="227">
        <f t="shared" si="18"/>
        <v>0</v>
      </c>
      <c r="N450" s="228">
        <v>670.1</v>
      </c>
      <c r="O450" s="229">
        <f t="shared" si="19"/>
        <v>0</v>
      </c>
      <c r="P450">
        <f t="shared" si="20"/>
        <v>0</v>
      </c>
    </row>
    <row r="451" spans="1:16" ht="12.75">
      <c r="A451" s="223">
        <v>3798</v>
      </c>
      <c r="B451" s="75" t="s">
        <v>375</v>
      </c>
      <c r="C451" s="76"/>
      <c r="D451" s="77" t="s">
        <v>1151</v>
      </c>
      <c r="E451" s="78"/>
      <c r="F451" s="77"/>
      <c r="G451" s="224" t="s">
        <v>119</v>
      </c>
      <c r="H451" s="75"/>
      <c r="I451" s="77"/>
      <c r="J451" s="79">
        <v>1231.02</v>
      </c>
      <c r="K451" s="225"/>
      <c r="L451" s="226" t="s">
        <v>375</v>
      </c>
      <c r="M451" s="227">
        <f t="shared" si="18"/>
        <v>0</v>
      </c>
      <c r="N451" s="228">
        <v>1231.02</v>
      </c>
      <c r="O451" s="229">
        <f t="shared" si="19"/>
        <v>0</v>
      </c>
      <c r="P451">
        <f t="shared" si="20"/>
        <v>0</v>
      </c>
    </row>
    <row r="452" spans="1:16" ht="12.75">
      <c r="A452" s="223">
        <v>3799</v>
      </c>
      <c r="B452" s="75" t="s">
        <v>375</v>
      </c>
      <c r="C452" s="76"/>
      <c r="D452" s="77" t="s">
        <v>1152</v>
      </c>
      <c r="E452" s="78"/>
      <c r="F452" s="77"/>
      <c r="G452" s="224" t="s">
        <v>119</v>
      </c>
      <c r="H452" s="75"/>
      <c r="I452" s="77"/>
      <c r="J452" s="79">
        <v>300</v>
      </c>
      <c r="K452" s="225"/>
      <c r="L452" s="226" t="s">
        <v>375</v>
      </c>
      <c r="M452" s="227">
        <f t="shared" si="18"/>
        <v>0</v>
      </c>
      <c r="N452" s="228">
        <v>300</v>
      </c>
      <c r="O452" s="229">
        <f t="shared" si="19"/>
        <v>0</v>
      </c>
      <c r="P452">
        <f t="shared" si="20"/>
        <v>0</v>
      </c>
    </row>
    <row r="453" spans="1:16" ht="12.75">
      <c r="A453" s="223">
        <v>3800</v>
      </c>
      <c r="B453" s="75" t="s">
        <v>375</v>
      </c>
      <c r="C453" s="76"/>
      <c r="D453" s="77" t="s">
        <v>1152</v>
      </c>
      <c r="E453" s="78"/>
      <c r="F453" s="77"/>
      <c r="G453" s="224" t="s">
        <v>119</v>
      </c>
      <c r="H453" s="75"/>
      <c r="I453" s="77"/>
      <c r="J453" s="79">
        <v>200</v>
      </c>
      <c r="K453" s="225"/>
      <c r="L453" s="226" t="s">
        <v>375</v>
      </c>
      <c r="M453" s="227">
        <f t="shared" si="18"/>
        <v>0</v>
      </c>
      <c r="N453" s="228">
        <v>200</v>
      </c>
      <c r="O453" s="229">
        <f t="shared" si="19"/>
        <v>0</v>
      </c>
      <c r="P453">
        <f t="shared" si="20"/>
        <v>0</v>
      </c>
    </row>
    <row r="454" spans="1:16" ht="12.75">
      <c r="A454" s="223">
        <v>3801</v>
      </c>
      <c r="B454" s="75" t="s">
        <v>375</v>
      </c>
      <c r="C454" s="76"/>
      <c r="D454" s="77" t="s">
        <v>1152</v>
      </c>
      <c r="E454" s="78"/>
      <c r="F454" s="77"/>
      <c r="G454" s="224" t="s">
        <v>119</v>
      </c>
      <c r="H454" s="75"/>
      <c r="I454" s="77"/>
      <c r="J454" s="79">
        <v>300</v>
      </c>
      <c r="K454" s="225"/>
      <c r="L454" s="226" t="s">
        <v>375</v>
      </c>
      <c r="M454" s="227">
        <f t="shared" si="18"/>
        <v>0</v>
      </c>
      <c r="N454" s="228">
        <v>300</v>
      </c>
      <c r="O454" s="229">
        <f t="shared" si="19"/>
        <v>0</v>
      </c>
      <c r="P454">
        <f t="shared" si="20"/>
        <v>0</v>
      </c>
    </row>
    <row r="455" spans="1:16" ht="12.75">
      <c r="A455" s="223">
        <v>3802</v>
      </c>
      <c r="B455" s="75" t="s">
        <v>375</v>
      </c>
      <c r="C455" s="76"/>
      <c r="D455" s="77" t="s">
        <v>1152</v>
      </c>
      <c r="E455" s="78"/>
      <c r="F455" s="77"/>
      <c r="G455" s="224" t="s">
        <v>119</v>
      </c>
      <c r="H455" s="75"/>
      <c r="I455" s="77"/>
      <c r="J455" s="79">
        <v>200</v>
      </c>
      <c r="K455" s="225"/>
      <c r="L455" s="226" t="s">
        <v>375</v>
      </c>
      <c r="M455" s="227">
        <f t="shared" si="18"/>
        <v>0</v>
      </c>
      <c r="N455" s="228">
        <v>200</v>
      </c>
      <c r="O455" s="229">
        <f t="shared" si="19"/>
        <v>0</v>
      </c>
      <c r="P455">
        <f t="shared" si="20"/>
        <v>0</v>
      </c>
    </row>
    <row r="456" spans="1:16" ht="12.75">
      <c r="A456" s="223">
        <v>3803</v>
      </c>
      <c r="B456" s="75" t="s">
        <v>375</v>
      </c>
      <c r="C456" s="76"/>
      <c r="D456" s="77" t="s">
        <v>1152</v>
      </c>
      <c r="E456" s="78"/>
      <c r="F456" s="77"/>
      <c r="G456" s="224" t="s">
        <v>119</v>
      </c>
      <c r="H456" s="75"/>
      <c r="I456" s="77"/>
      <c r="J456" s="79">
        <v>150</v>
      </c>
      <c r="K456" s="225"/>
      <c r="L456" s="226" t="s">
        <v>375</v>
      </c>
      <c r="M456" s="227">
        <f aca="true" t="shared" si="21" ref="M456:M519">IF(K456&lt;&gt;"",L456-K456,0)</f>
        <v>0</v>
      </c>
      <c r="N456" s="228">
        <v>150</v>
      </c>
      <c r="O456" s="229">
        <f aca="true" t="shared" si="22" ref="O456:O519">IF(K456&lt;&gt;"",N456*M456,0)</f>
        <v>0</v>
      </c>
      <c r="P456">
        <f aca="true" t="shared" si="23" ref="P456:P519">IF(K456&lt;&gt;"",N456,0)</f>
        <v>0</v>
      </c>
    </row>
    <row r="457" spans="1:16" ht="12.75">
      <c r="A457" s="223">
        <v>3804</v>
      </c>
      <c r="B457" s="75" t="s">
        <v>375</v>
      </c>
      <c r="C457" s="76"/>
      <c r="D457" s="77" t="s">
        <v>1152</v>
      </c>
      <c r="E457" s="78"/>
      <c r="F457" s="77"/>
      <c r="G457" s="224" t="s">
        <v>119</v>
      </c>
      <c r="H457" s="75"/>
      <c r="I457" s="77"/>
      <c r="J457" s="79">
        <v>200</v>
      </c>
      <c r="K457" s="225"/>
      <c r="L457" s="226" t="s">
        <v>375</v>
      </c>
      <c r="M457" s="227">
        <f t="shared" si="21"/>
        <v>0</v>
      </c>
      <c r="N457" s="228">
        <v>200</v>
      </c>
      <c r="O457" s="229">
        <f t="shared" si="22"/>
        <v>0</v>
      </c>
      <c r="P457">
        <f t="shared" si="23"/>
        <v>0</v>
      </c>
    </row>
    <row r="458" spans="1:16" ht="12.75">
      <c r="A458" s="223">
        <v>3805</v>
      </c>
      <c r="B458" s="75" t="s">
        <v>375</v>
      </c>
      <c r="C458" s="76"/>
      <c r="D458" s="77" t="s">
        <v>1152</v>
      </c>
      <c r="E458" s="78"/>
      <c r="F458" s="77"/>
      <c r="G458" s="224" t="s">
        <v>119</v>
      </c>
      <c r="H458" s="75"/>
      <c r="I458" s="77"/>
      <c r="J458" s="79">
        <v>300</v>
      </c>
      <c r="K458" s="225"/>
      <c r="L458" s="226" t="s">
        <v>375</v>
      </c>
      <c r="M458" s="227">
        <f t="shared" si="21"/>
        <v>0</v>
      </c>
      <c r="N458" s="228">
        <v>300</v>
      </c>
      <c r="O458" s="229">
        <f t="shared" si="22"/>
        <v>0</v>
      </c>
      <c r="P458">
        <f t="shared" si="23"/>
        <v>0</v>
      </c>
    </row>
    <row r="459" spans="1:16" ht="12.75">
      <c r="A459" s="223">
        <v>3806</v>
      </c>
      <c r="B459" s="75" t="s">
        <v>375</v>
      </c>
      <c r="C459" s="76"/>
      <c r="D459" s="77" t="s">
        <v>1152</v>
      </c>
      <c r="E459" s="78"/>
      <c r="F459" s="77"/>
      <c r="G459" s="224" t="s">
        <v>119</v>
      </c>
      <c r="H459" s="75"/>
      <c r="I459" s="77"/>
      <c r="J459" s="79">
        <v>150</v>
      </c>
      <c r="K459" s="225"/>
      <c r="L459" s="226" t="s">
        <v>375</v>
      </c>
      <c r="M459" s="227">
        <f t="shared" si="21"/>
        <v>0</v>
      </c>
      <c r="N459" s="228">
        <v>150</v>
      </c>
      <c r="O459" s="229">
        <f t="shared" si="22"/>
        <v>0</v>
      </c>
      <c r="P459">
        <f t="shared" si="23"/>
        <v>0</v>
      </c>
    </row>
    <row r="460" spans="1:16" ht="12.75">
      <c r="A460" s="223">
        <v>3807</v>
      </c>
      <c r="B460" s="75" t="s">
        <v>375</v>
      </c>
      <c r="C460" s="76"/>
      <c r="D460" s="77" t="s">
        <v>1152</v>
      </c>
      <c r="E460" s="78"/>
      <c r="F460" s="77"/>
      <c r="G460" s="224" t="s">
        <v>119</v>
      </c>
      <c r="H460" s="75"/>
      <c r="I460" s="77"/>
      <c r="J460" s="79">
        <v>150</v>
      </c>
      <c r="K460" s="225"/>
      <c r="L460" s="226" t="s">
        <v>375</v>
      </c>
      <c r="M460" s="227">
        <f t="shared" si="21"/>
        <v>0</v>
      </c>
      <c r="N460" s="228">
        <v>150</v>
      </c>
      <c r="O460" s="229">
        <f t="shared" si="22"/>
        <v>0</v>
      </c>
      <c r="P460">
        <f t="shared" si="23"/>
        <v>0</v>
      </c>
    </row>
    <row r="461" spans="1:16" ht="12.75">
      <c r="A461" s="223">
        <v>3808</v>
      </c>
      <c r="B461" s="75" t="s">
        <v>375</v>
      </c>
      <c r="C461" s="76"/>
      <c r="D461" s="77" t="s">
        <v>1152</v>
      </c>
      <c r="E461" s="78"/>
      <c r="F461" s="77"/>
      <c r="G461" s="224" t="s">
        <v>119</v>
      </c>
      <c r="H461" s="75"/>
      <c r="I461" s="77"/>
      <c r="J461" s="79">
        <v>200</v>
      </c>
      <c r="K461" s="225"/>
      <c r="L461" s="226" t="s">
        <v>375</v>
      </c>
      <c r="M461" s="227">
        <f t="shared" si="21"/>
        <v>0</v>
      </c>
      <c r="N461" s="228">
        <v>200</v>
      </c>
      <c r="O461" s="229">
        <f t="shared" si="22"/>
        <v>0</v>
      </c>
      <c r="P461">
        <f t="shared" si="23"/>
        <v>0</v>
      </c>
    </row>
    <row r="462" spans="1:16" ht="12.75">
      <c r="A462" s="223">
        <v>3809</v>
      </c>
      <c r="B462" s="75" t="s">
        <v>375</v>
      </c>
      <c r="C462" s="76"/>
      <c r="D462" s="77" t="s">
        <v>1152</v>
      </c>
      <c r="E462" s="78"/>
      <c r="F462" s="77"/>
      <c r="G462" s="224" t="s">
        <v>119</v>
      </c>
      <c r="H462" s="75"/>
      <c r="I462" s="77"/>
      <c r="J462" s="79">
        <v>300</v>
      </c>
      <c r="K462" s="225"/>
      <c r="L462" s="226" t="s">
        <v>375</v>
      </c>
      <c r="M462" s="227">
        <f t="shared" si="21"/>
        <v>0</v>
      </c>
      <c r="N462" s="228">
        <v>300</v>
      </c>
      <c r="O462" s="229">
        <f t="shared" si="22"/>
        <v>0</v>
      </c>
      <c r="P462">
        <f t="shared" si="23"/>
        <v>0</v>
      </c>
    </row>
    <row r="463" spans="1:16" ht="12.75">
      <c r="A463" s="223">
        <v>3810</v>
      </c>
      <c r="B463" s="75" t="s">
        <v>375</v>
      </c>
      <c r="C463" s="76"/>
      <c r="D463" s="77" t="s">
        <v>1152</v>
      </c>
      <c r="E463" s="78"/>
      <c r="F463" s="77"/>
      <c r="G463" s="224" t="s">
        <v>119</v>
      </c>
      <c r="H463" s="75"/>
      <c r="I463" s="77"/>
      <c r="J463" s="79">
        <v>200</v>
      </c>
      <c r="K463" s="225"/>
      <c r="L463" s="226" t="s">
        <v>375</v>
      </c>
      <c r="M463" s="227">
        <f t="shared" si="21"/>
        <v>0</v>
      </c>
      <c r="N463" s="228">
        <v>200</v>
      </c>
      <c r="O463" s="229">
        <f t="shared" si="22"/>
        <v>0</v>
      </c>
      <c r="P463">
        <f t="shared" si="23"/>
        <v>0</v>
      </c>
    </row>
    <row r="464" spans="1:16" ht="12.75">
      <c r="A464" s="223">
        <v>3811</v>
      </c>
      <c r="B464" s="75" t="s">
        <v>375</v>
      </c>
      <c r="C464" s="76"/>
      <c r="D464" s="77" t="s">
        <v>1152</v>
      </c>
      <c r="E464" s="78"/>
      <c r="F464" s="77"/>
      <c r="G464" s="224" t="s">
        <v>119</v>
      </c>
      <c r="H464" s="75"/>
      <c r="I464" s="77"/>
      <c r="J464" s="79">
        <v>250</v>
      </c>
      <c r="K464" s="225"/>
      <c r="L464" s="226" t="s">
        <v>375</v>
      </c>
      <c r="M464" s="227">
        <f t="shared" si="21"/>
        <v>0</v>
      </c>
      <c r="N464" s="228">
        <v>250</v>
      </c>
      <c r="O464" s="229">
        <f t="shared" si="22"/>
        <v>0</v>
      </c>
      <c r="P464">
        <f t="shared" si="23"/>
        <v>0</v>
      </c>
    </row>
    <row r="465" spans="1:16" ht="12.75">
      <c r="A465" s="223">
        <v>3812</v>
      </c>
      <c r="B465" s="75" t="s">
        <v>375</v>
      </c>
      <c r="C465" s="76"/>
      <c r="D465" s="77" t="s">
        <v>1152</v>
      </c>
      <c r="E465" s="78"/>
      <c r="F465" s="77"/>
      <c r="G465" s="224" t="s">
        <v>119</v>
      </c>
      <c r="H465" s="75"/>
      <c r="I465" s="77"/>
      <c r="J465" s="79">
        <v>200</v>
      </c>
      <c r="K465" s="225"/>
      <c r="L465" s="226" t="s">
        <v>375</v>
      </c>
      <c r="M465" s="227">
        <f t="shared" si="21"/>
        <v>0</v>
      </c>
      <c r="N465" s="228">
        <v>200</v>
      </c>
      <c r="O465" s="229">
        <f t="shared" si="22"/>
        <v>0</v>
      </c>
      <c r="P465">
        <f t="shared" si="23"/>
        <v>0</v>
      </c>
    </row>
    <row r="466" spans="1:16" ht="12.75">
      <c r="A466" s="223">
        <v>3813</v>
      </c>
      <c r="B466" s="75" t="s">
        <v>375</v>
      </c>
      <c r="C466" s="76"/>
      <c r="D466" s="77" t="s">
        <v>1152</v>
      </c>
      <c r="E466" s="78"/>
      <c r="F466" s="77"/>
      <c r="G466" s="224" t="s">
        <v>119</v>
      </c>
      <c r="H466" s="75"/>
      <c r="I466" s="77"/>
      <c r="J466" s="79">
        <v>300</v>
      </c>
      <c r="K466" s="225"/>
      <c r="L466" s="226" t="s">
        <v>375</v>
      </c>
      <c r="M466" s="227">
        <f t="shared" si="21"/>
        <v>0</v>
      </c>
      <c r="N466" s="228">
        <v>300</v>
      </c>
      <c r="O466" s="229">
        <f t="shared" si="22"/>
        <v>0</v>
      </c>
      <c r="P466">
        <f t="shared" si="23"/>
        <v>0</v>
      </c>
    </row>
    <row r="467" spans="1:16" ht="12.75">
      <c r="A467" s="223">
        <v>3814</v>
      </c>
      <c r="B467" s="75" t="s">
        <v>375</v>
      </c>
      <c r="C467" s="76"/>
      <c r="D467" s="77" t="s">
        <v>1152</v>
      </c>
      <c r="E467" s="78"/>
      <c r="F467" s="77"/>
      <c r="G467" s="224" t="s">
        <v>119</v>
      </c>
      <c r="H467" s="75"/>
      <c r="I467" s="77"/>
      <c r="J467" s="79">
        <v>300</v>
      </c>
      <c r="K467" s="225"/>
      <c r="L467" s="226" t="s">
        <v>375</v>
      </c>
      <c r="M467" s="227">
        <f t="shared" si="21"/>
        <v>0</v>
      </c>
      <c r="N467" s="228">
        <v>300</v>
      </c>
      <c r="O467" s="229">
        <f t="shared" si="22"/>
        <v>0</v>
      </c>
      <c r="P467">
        <f t="shared" si="23"/>
        <v>0</v>
      </c>
    </row>
    <row r="468" spans="1:16" ht="12.75">
      <c r="A468" s="223">
        <v>3815</v>
      </c>
      <c r="B468" s="75" t="s">
        <v>375</v>
      </c>
      <c r="C468" s="76"/>
      <c r="D468" s="77" t="s">
        <v>1152</v>
      </c>
      <c r="E468" s="78"/>
      <c r="F468" s="77"/>
      <c r="G468" s="224" t="s">
        <v>119</v>
      </c>
      <c r="H468" s="75"/>
      <c r="I468" s="77"/>
      <c r="J468" s="79">
        <v>300</v>
      </c>
      <c r="K468" s="225"/>
      <c r="L468" s="226" t="s">
        <v>375</v>
      </c>
      <c r="M468" s="227">
        <f t="shared" si="21"/>
        <v>0</v>
      </c>
      <c r="N468" s="228">
        <v>300</v>
      </c>
      <c r="O468" s="229">
        <f t="shared" si="22"/>
        <v>0</v>
      </c>
      <c r="P468">
        <f t="shared" si="23"/>
        <v>0</v>
      </c>
    </row>
    <row r="469" spans="1:16" ht="12.75">
      <c r="A469" s="223">
        <v>3816</v>
      </c>
      <c r="B469" s="75" t="s">
        <v>375</v>
      </c>
      <c r="C469" s="76"/>
      <c r="D469" s="77" t="s">
        <v>1152</v>
      </c>
      <c r="E469" s="78"/>
      <c r="F469" s="77"/>
      <c r="G469" s="224" t="s">
        <v>119</v>
      </c>
      <c r="H469" s="75"/>
      <c r="I469" s="77"/>
      <c r="J469" s="79">
        <v>300</v>
      </c>
      <c r="K469" s="225"/>
      <c r="L469" s="226" t="s">
        <v>375</v>
      </c>
      <c r="M469" s="227">
        <f t="shared" si="21"/>
        <v>0</v>
      </c>
      <c r="N469" s="228">
        <v>300</v>
      </c>
      <c r="O469" s="229">
        <f t="shared" si="22"/>
        <v>0</v>
      </c>
      <c r="P469">
        <f t="shared" si="23"/>
        <v>0</v>
      </c>
    </row>
    <row r="470" spans="1:16" ht="12.75">
      <c r="A470" s="223">
        <v>3817</v>
      </c>
      <c r="B470" s="75" t="s">
        <v>375</v>
      </c>
      <c r="C470" s="76"/>
      <c r="D470" s="77" t="s">
        <v>1152</v>
      </c>
      <c r="E470" s="78"/>
      <c r="F470" s="77"/>
      <c r="G470" s="224" t="s">
        <v>119</v>
      </c>
      <c r="H470" s="75"/>
      <c r="I470" s="77"/>
      <c r="J470" s="79">
        <v>200</v>
      </c>
      <c r="K470" s="225"/>
      <c r="L470" s="226" t="s">
        <v>375</v>
      </c>
      <c r="M470" s="227">
        <f t="shared" si="21"/>
        <v>0</v>
      </c>
      <c r="N470" s="228">
        <v>200</v>
      </c>
      <c r="O470" s="229">
        <f t="shared" si="22"/>
        <v>0</v>
      </c>
      <c r="P470">
        <f t="shared" si="23"/>
        <v>0</v>
      </c>
    </row>
    <row r="471" spans="1:16" ht="12.75">
      <c r="A471" s="223">
        <v>3818</v>
      </c>
      <c r="B471" s="75" t="s">
        <v>375</v>
      </c>
      <c r="C471" s="76"/>
      <c r="D471" s="77" t="s">
        <v>1152</v>
      </c>
      <c r="E471" s="78"/>
      <c r="F471" s="77"/>
      <c r="G471" s="224" t="s">
        <v>119</v>
      </c>
      <c r="H471" s="75"/>
      <c r="I471" s="77"/>
      <c r="J471" s="79">
        <v>150</v>
      </c>
      <c r="K471" s="225"/>
      <c r="L471" s="226" t="s">
        <v>375</v>
      </c>
      <c r="M471" s="227">
        <f t="shared" si="21"/>
        <v>0</v>
      </c>
      <c r="N471" s="228">
        <v>150</v>
      </c>
      <c r="O471" s="229">
        <f t="shared" si="22"/>
        <v>0</v>
      </c>
      <c r="P471">
        <f t="shared" si="23"/>
        <v>0</v>
      </c>
    </row>
    <row r="472" spans="1:16" ht="12.75">
      <c r="A472" s="223">
        <v>3819</v>
      </c>
      <c r="B472" s="75" t="s">
        <v>375</v>
      </c>
      <c r="C472" s="76"/>
      <c r="D472" s="77" t="s">
        <v>1152</v>
      </c>
      <c r="E472" s="78"/>
      <c r="F472" s="77"/>
      <c r="G472" s="224" t="s">
        <v>119</v>
      </c>
      <c r="H472" s="75"/>
      <c r="I472" s="77"/>
      <c r="J472" s="79">
        <v>200</v>
      </c>
      <c r="K472" s="225"/>
      <c r="L472" s="226" t="s">
        <v>375</v>
      </c>
      <c r="M472" s="227">
        <f t="shared" si="21"/>
        <v>0</v>
      </c>
      <c r="N472" s="228">
        <v>200</v>
      </c>
      <c r="O472" s="229">
        <f t="shared" si="22"/>
        <v>0</v>
      </c>
      <c r="P472">
        <f t="shared" si="23"/>
        <v>0</v>
      </c>
    </row>
    <row r="473" spans="1:16" ht="12.75">
      <c r="A473" s="223">
        <v>3820</v>
      </c>
      <c r="B473" s="75" t="s">
        <v>375</v>
      </c>
      <c r="C473" s="76"/>
      <c r="D473" s="77" t="s">
        <v>1152</v>
      </c>
      <c r="E473" s="78"/>
      <c r="F473" s="77"/>
      <c r="G473" s="224" t="s">
        <v>119</v>
      </c>
      <c r="H473" s="75"/>
      <c r="I473" s="77"/>
      <c r="J473" s="79">
        <v>350</v>
      </c>
      <c r="K473" s="225"/>
      <c r="L473" s="226" t="s">
        <v>375</v>
      </c>
      <c r="M473" s="227">
        <f t="shared" si="21"/>
        <v>0</v>
      </c>
      <c r="N473" s="228">
        <v>350</v>
      </c>
      <c r="O473" s="229">
        <f t="shared" si="22"/>
        <v>0</v>
      </c>
      <c r="P473">
        <f t="shared" si="23"/>
        <v>0</v>
      </c>
    </row>
    <row r="474" spans="1:16" ht="12.75">
      <c r="A474" s="223">
        <v>3821</v>
      </c>
      <c r="B474" s="75" t="s">
        <v>375</v>
      </c>
      <c r="C474" s="76"/>
      <c r="D474" s="77" t="s">
        <v>1152</v>
      </c>
      <c r="E474" s="78"/>
      <c r="F474" s="77"/>
      <c r="G474" s="224" t="s">
        <v>119</v>
      </c>
      <c r="H474" s="75"/>
      <c r="I474" s="77"/>
      <c r="J474" s="79">
        <v>350</v>
      </c>
      <c r="K474" s="225"/>
      <c r="L474" s="226" t="s">
        <v>375</v>
      </c>
      <c r="M474" s="227">
        <f t="shared" si="21"/>
        <v>0</v>
      </c>
      <c r="N474" s="228">
        <v>350</v>
      </c>
      <c r="O474" s="229">
        <f t="shared" si="22"/>
        <v>0</v>
      </c>
      <c r="P474">
        <f t="shared" si="23"/>
        <v>0</v>
      </c>
    </row>
    <row r="475" spans="1:16" ht="12.75">
      <c r="A475" s="223">
        <v>3822</v>
      </c>
      <c r="B475" s="75" t="s">
        <v>375</v>
      </c>
      <c r="C475" s="76"/>
      <c r="D475" s="77" t="s">
        <v>1152</v>
      </c>
      <c r="E475" s="78"/>
      <c r="F475" s="77"/>
      <c r="G475" s="224" t="s">
        <v>119</v>
      </c>
      <c r="H475" s="75"/>
      <c r="I475" s="77"/>
      <c r="J475" s="79">
        <v>300</v>
      </c>
      <c r="K475" s="225"/>
      <c r="L475" s="226" t="s">
        <v>375</v>
      </c>
      <c r="M475" s="227">
        <f t="shared" si="21"/>
        <v>0</v>
      </c>
      <c r="N475" s="228">
        <v>300</v>
      </c>
      <c r="O475" s="229">
        <f t="shared" si="22"/>
        <v>0</v>
      </c>
      <c r="P475">
        <f t="shared" si="23"/>
        <v>0</v>
      </c>
    </row>
    <row r="476" spans="1:16" ht="12.75">
      <c r="A476" s="223">
        <v>3823</v>
      </c>
      <c r="B476" s="75" t="s">
        <v>375</v>
      </c>
      <c r="C476" s="76"/>
      <c r="D476" s="77" t="s">
        <v>1152</v>
      </c>
      <c r="E476" s="78"/>
      <c r="F476" s="77"/>
      <c r="G476" s="224" t="s">
        <v>119</v>
      </c>
      <c r="H476" s="75"/>
      <c r="I476" s="77"/>
      <c r="J476" s="79">
        <v>250</v>
      </c>
      <c r="K476" s="225"/>
      <c r="L476" s="226" t="s">
        <v>375</v>
      </c>
      <c r="M476" s="227">
        <f t="shared" si="21"/>
        <v>0</v>
      </c>
      <c r="N476" s="228">
        <v>250</v>
      </c>
      <c r="O476" s="229">
        <f t="shared" si="22"/>
        <v>0</v>
      </c>
      <c r="P476">
        <f t="shared" si="23"/>
        <v>0</v>
      </c>
    </row>
    <row r="477" spans="1:16" ht="12.75">
      <c r="A477" s="223">
        <v>3824</v>
      </c>
      <c r="B477" s="75" t="s">
        <v>375</v>
      </c>
      <c r="C477" s="76"/>
      <c r="D477" s="77" t="s">
        <v>1152</v>
      </c>
      <c r="E477" s="78"/>
      <c r="F477" s="77"/>
      <c r="G477" s="224" t="s">
        <v>119</v>
      </c>
      <c r="H477" s="75"/>
      <c r="I477" s="77"/>
      <c r="J477" s="79">
        <v>250</v>
      </c>
      <c r="K477" s="225"/>
      <c r="L477" s="226" t="s">
        <v>375</v>
      </c>
      <c r="M477" s="227">
        <f t="shared" si="21"/>
        <v>0</v>
      </c>
      <c r="N477" s="228">
        <v>250</v>
      </c>
      <c r="O477" s="229">
        <f t="shared" si="22"/>
        <v>0</v>
      </c>
      <c r="P477">
        <f t="shared" si="23"/>
        <v>0</v>
      </c>
    </row>
    <row r="478" spans="1:16" ht="12.75">
      <c r="A478" s="223">
        <v>3825</v>
      </c>
      <c r="B478" s="75" t="s">
        <v>375</v>
      </c>
      <c r="C478" s="76"/>
      <c r="D478" s="77" t="s">
        <v>1152</v>
      </c>
      <c r="E478" s="78"/>
      <c r="F478" s="77"/>
      <c r="G478" s="224" t="s">
        <v>119</v>
      </c>
      <c r="H478" s="75"/>
      <c r="I478" s="77"/>
      <c r="J478" s="79">
        <v>300</v>
      </c>
      <c r="K478" s="225"/>
      <c r="L478" s="226" t="s">
        <v>375</v>
      </c>
      <c r="M478" s="227">
        <f t="shared" si="21"/>
        <v>0</v>
      </c>
      <c r="N478" s="228">
        <v>300</v>
      </c>
      <c r="O478" s="229">
        <f t="shared" si="22"/>
        <v>0</v>
      </c>
      <c r="P478">
        <f t="shared" si="23"/>
        <v>0</v>
      </c>
    </row>
    <row r="479" spans="1:16" ht="12.75">
      <c r="A479" s="223">
        <v>3826</v>
      </c>
      <c r="B479" s="75" t="s">
        <v>375</v>
      </c>
      <c r="C479" s="76"/>
      <c r="D479" s="77" t="s">
        <v>1152</v>
      </c>
      <c r="E479" s="78"/>
      <c r="F479" s="77"/>
      <c r="G479" s="224" t="s">
        <v>119</v>
      </c>
      <c r="H479" s="75"/>
      <c r="I479" s="77"/>
      <c r="J479" s="79">
        <v>300</v>
      </c>
      <c r="K479" s="225"/>
      <c r="L479" s="226" t="s">
        <v>375</v>
      </c>
      <c r="M479" s="227">
        <f t="shared" si="21"/>
        <v>0</v>
      </c>
      <c r="N479" s="228">
        <v>300</v>
      </c>
      <c r="O479" s="229">
        <f t="shared" si="22"/>
        <v>0</v>
      </c>
      <c r="P479">
        <f t="shared" si="23"/>
        <v>0</v>
      </c>
    </row>
    <row r="480" spans="1:16" ht="12.75">
      <c r="A480" s="223">
        <v>3827</v>
      </c>
      <c r="B480" s="75" t="s">
        <v>375</v>
      </c>
      <c r="C480" s="76"/>
      <c r="D480" s="77" t="s">
        <v>1152</v>
      </c>
      <c r="E480" s="78"/>
      <c r="F480" s="77"/>
      <c r="G480" s="224" t="s">
        <v>119</v>
      </c>
      <c r="H480" s="75"/>
      <c r="I480" s="77"/>
      <c r="J480" s="79">
        <v>250</v>
      </c>
      <c r="K480" s="225"/>
      <c r="L480" s="226" t="s">
        <v>375</v>
      </c>
      <c r="M480" s="227">
        <f t="shared" si="21"/>
        <v>0</v>
      </c>
      <c r="N480" s="228">
        <v>250</v>
      </c>
      <c r="O480" s="229">
        <f t="shared" si="22"/>
        <v>0</v>
      </c>
      <c r="P480">
        <f t="shared" si="23"/>
        <v>0</v>
      </c>
    </row>
    <row r="481" spans="1:16" ht="12.75">
      <c r="A481" s="223">
        <v>3828</v>
      </c>
      <c r="B481" s="75" t="s">
        <v>375</v>
      </c>
      <c r="C481" s="76"/>
      <c r="D481" s="77" t="s">
        <v>1152</v>
      </c>
      <c r="E481" s="78"/>
      <c r="F481" s="77"/>
      <c r="G481" s="224" t="s">
        <v>119</v>
      </c>
      <c r="H481" s="75"/>
      <c r="I481" s="77"/>
      <c r="J481" s="79">
        <v>300</v>
      </c>
      <c r="K481" s="225"/>
      <c r="L481" s="226" t="s">
        <v>375</v>
      </c>
      <c r="M481" s="227">
        <f t="shared" si="21"/>
        <v>0</v>
      </c>
      <c r="N481" s="228">
        <v>300</v>
      </c>
      <c r="O481" s="229">
        <f t="shared" si="22"/>
        <v>0</v>
      </c>
      <c r="P481">
        <f t="shared" si="23"/>
        <v>0</v>
      </c>
    </row>
    <row r="482" spans="1:16" ht="12.75">
      <c r="A482" s="223">
        <v>3829</v>
      </c>
      <c r="B482" s="75" t="s">
        <v>375</v>
      </c>
      <c r="C482" s="76"/>
      <c r="D482" s="77" t="s">
        <v>1152</v>
      </c>
      <c r="E482" s="78"/>
      <c r="F482" s="77"/>
      <c r="G482" s="224" t="s">
        <v>119</v>
      </c>
      <c r="H482" s="75"/>
      <c r="I482" s="77"/>
      <c r="J482" s="79">
        <v>300</v>
      </c>
      <c r="K482" s="225"/>
      <c r="L482" s="226" t="s">
        <v>375</v>
      </c>
      <c r="M482" s="227">
        <f t="shared" si="21"/>
        <v>0</v>
      </c>
      <c r="N482" s="228">
        <v>300</v>
      </c>
      <c r="O482" s="229">
        <f t="shared" si="22"/>
        <v>0</v>
      </c>
      <c r="P482">
        <f t="shared" si="23"/>
        <v>0</v>
      </c>
    </row>
    <row r="483" spans="1:16" ht="12.75">
      <c r="A483" s="223">
        <v>3830</v>
      </c>
      <c r="B483" s="75" t="s">
        <v>375</v>
      </c>
      <c r="C483" s="76"/>
      <c r="D483" s="77" t="s">
        <v>1152</v>
      </c>
      <c r="E483" s="78"/>
      <c r="F483" s="77"/>
      <c r="G483" s="224" t="s">
        <v>119</v>
      </c>
      <c r="H483" s="75"/>
      <c r="I483" s="77"/>
      <c r="J483" s="79">
        <v>232.07</v>
      </c>
      <c r="K483" s="225"/>
      <c r="L483" s="226" t="s">
        <v>375</v>
      </c>
      <c r="M483" s="227">
        <f t="shared" si="21"/>
        <v>0</v>
      </c>
      <c r="N483" s="228">
        <v>232.07</v>
      </c>
      <c r="O483" s="229">
        <f t="shared" si="22"/>
        <v>0</v>
      </c>
      <c r="P483">
        <f t="shared" si="23"/>
        <v>0</v>
      </c>
    </row>
    <row r="484" spans="1:16" ht="12.75">
      <c r="A484" s="223">
        <v>3831</v>
      </c>
      <c r="B484" s="75" t="s">
        <v>375</v>
      </c>
      <c r="C484" s="76"/>
      <c r="D484" s="77" t="s">
        <v>1152</v>
      </c>
      <c r="E484" s="78"/>
      <c r="F484" s="77"/>
      <c r="G484" s="224" t="s">
        <v>119</v>
      </c>
      <c r="H484" s="75"/>
      <c r="I484" s="77"/>
      <c r="J484" s="79">
        <v>150</v>
      </c>
      <c r="K484" s="225"/>
      <c r="L484" s="226" t="s">
        <v>375</v>
      </c>
      <c r="M484" s="227">
        <f t="shared" si="21"/>
        <v>0</v>
      </c>
      <c r="N484" s="228">
        <v>150</v>
      </c>
      <c r="O484" s="229">
        <f t="shared" si="22"/>
        <v>0</v>
      </c>
      <c r="P484">
        <f t="shared" si="23"/>
        <v>0</v>
      </c>
    </row>
    <row r="485" spans="1:16" ht="12.75">
      <c r="A485" s="223">
        <v>3832</v>
      </c>
      <c r="B485" s="75" t="s">
        <v>375</v>
      </c>
      <c r="C485" s="76"/>
      <c r="D485" s="77" t="s">
        <v>1152</v>
      </c>
      <c r="E485" s="78"/>
      <c r="F485" s="77"/>
      <c r="G485" s="224" t="s">
        <v>119</v>
      </c>
      <c r="H485" s="75"/>
      <c r="I485" s="77"/>
      <c r="J485" s="79">
        <v>200</v>
      </c>
      <c r="K485" s="225"/>
      <c r="L485" s="226" t="s">
        <v>375</v>
      </c>
      <c r="M485" s="227">
        <f t="shared" si="21"/>
        <v>0</v>
      </c>
      <c r="N485" s="228">
        <v>200</v>
      </c>
      <c r="O485" s="229">
        <f t="shared" si="22"/>
        <v>0</v>
      </c>
      <c r="P485">
        <f t="shared" si="23"/>
        <v>0</v>
      </c>
    </row>
    <row r="486" spans="1:16" ht="12.75">
      <c r="A486" s="223">
        <v>3833</v>
      </c>
      <c r="B486" s="75" t="s">
        <v>375</v>
      </c>
      <c r="C486" s="76"/>
      <c r="D486" s="77" t="s">
        <v>1152</v>
      </c>
      <c r="E486" s="78"/>
      <c r="F486" s="77"/>
      <c r="G486" s="224" t="s">
        <v>119</v>
      </c>
      <c r="H486" s="75"/>
      <c r="I486" s="77"/>
      <c r="J486" s="79">
        <v>200</v>
      </c>
      <c r="K486" s="225"/>
      <c r="L486" s="226" t="s">
        <v>375</v>
      </c>
      <c r="M486" s="227">
        <f t="shared" si="21"/>
        <v>0</v>
      </c>
      <c r="N486" s="228">
        <v>200</v>
      </c>
      <c r="O486" s="229">
        <f t="shared" si="22"/>
        <v>0</v>
      </c>
      <c r="P486">
        <f t="shared" si="23"/>
        <v>0</v>
      </c>
    </row>
    <row r="487" spans="1:16" ht="12.75">
      <c r="A487" s="223">
        <v>3834</v>
      </c>
      <c r="B487" s="75" t="s">
        <v>375</v>
      </c>
      <c r="C487" s="76"/>
      <c r="D487" s="77" t="s">
        <v>1152</v>
      </c>
      <c r="E487" s="78"/>
      <c r="F487" s="77"/>
      <c r="G487" s="224" t="s">
        <v>119</v>
      </c>
      <c r="H487" s="75"/>
      <c r="I487" s="77"/>
      <c r="J487" s="79">
        <v>150</v>
      </c>
      <c r="K487" s="225"/>
      <c r="L487" s="226" t="s">
        <v>375</v>
      </c>
      <c r="M487" s="227">
        <f t="shared" si="21"/>
        <v>0</v>
      </c>
      <c r="N487" s="228">
        <v>150</v>
      </c>
      <c r="O487" s="229">
        <f t="shared" si="22"/>
        <v>0</v>
      </c>
      <c r="P487">
        <f t="shared" si="23"/>
        <v>0</v>
      </c>
    </row>
    <row r="488" spans="1:16" ht="12.75">
      <c r="A488" s="223">
        <v>3835</v>
      </c>
      <c r="B488" s="75" t="s">
        <v>375</v>
      </c>
      <c r="C488" s="76"/>
      <c r="D488" s="77" t="s">
        <v>1152</v>
      </c>
      <c r="E488" s="78"/>
      <c r="F488" s="77"/>
      <c r="G488" s="224" t="s">
        <v>119</v>
      </c>
      <c r="H488" s="75"/>
      <c r="I488" s="77"/>
      <c r="J488" s="79">
        <v>200</v>
      </c>
      <c r="K488" s="225"/>
      <c r="L488" s="226" t="s">
        <v>375</v>
      </c>
      <c r="M488" s="227">
        <f t="shared" si="21"/>
        <v>0</v>
      </c>
      <c r="N488" s="228">
        <v>200</v>
      </c>
      <c r="O488" s="229">
        <f t="shared" si="22"/>
        <v>0</v>
      </c>
      <c r="P488">
        <f t="shared" si="23"/>
        <v>0</v>
      </c>
    </row>
    <row r="489" spans="1:16" ht="12.75">
      <c r="A489" s="223">
        <v>3836</v>
      </c>
      <c r="B489" s="75" t="s">
        <v>375</v>
      </c>
      <c r="C489" s="76"/>
      <c r="D489" s="77" t="s">
        <v>1152</v>
      </c>
      <c r="E489" s="78"/>
      <c r="F489" s="77"/>
      <c r="G489" s="224" t="s">
        <v>119</v>
      </c>
      <c r="H489" s="75"/>
      <c r="I489" s="77"/>
      <c r="J489" s="79">
        <v>200</v>
      </c>
      <c r="K489" s="225"/>
      <c r="L489" s="226" t="s">
        <v>375</v>
      </c>
      <c r="M489" s="227">
        <f t="shared" si="21"/>
        <v>0</v>
      </c>
      <c r="N489" s="228">
        <v>200</v>
      </c>
      <c r="O489" s="229">
        <f t="shared" si="22"/>
        <v>0</v>
      </c>
      <c r="P489">
        <f t="shared" si="23"/>
        <v>0</v>
      </c>
    </row>
    <row r="490" spans="1:16" ht="12.75">
      <c r="A490" s="223">
        <v>3837</v>
      </c>
      <c r="B490" s="75" t="s">
        <v>375</v>
      </c>
      <c r="C490" s="76"/>
      <c r="D490" s="77" t="s">
        <v>1152</v>
      </c>
      <c r="E490" s="78"/>
      <c r="F490" s="77"/>
      <c r="G490" s="224" t="s">
        <v>119</v>
      </c>
      <c r="H490" s="75"/>
      <c r="I490" s="77"/>
      <c r="J490" s="79">
        <v>150</v>
      </c>
      <c r="K490" s="225"/>
      <c r="L490" s="226" t="s">
        <v>375</v>
      </c>
      <c r="M490" s="227">
        <f t="shared" si="21"/>
        <v>0</v>
      </c>
      <c r="N490" s="228">
        <v>150</v>
      </c>
      <c r="O490" s="229">
        <f t="shared" si="22"/>
        <v>0</v>
      </c>
      <c r="P490">
        <f t="shared" si="23"/>
        <v>0</v>
      </c>
    </row>
    <row r="491" spans="1:16" ht="12.75">
      <c r="A491" s="223">
        <v>3838</v>
      </c>
      <c r="B491" s="75" t="s">
        <v>375</v>
      </c>
      <c r="C491" s="76"/>
      <c r="D491" s="77" t="s">
        <v>1152</v>
      </c>
      <c r="E491" s="78"/>
      <c r="F491" s="77"/>
      <c r="G491" s="224" t="s">
        <v>119</v>
      </c>
      <c r="H491" s="75"/>
      <c r="I491" s="77"/>
      <c r="J491" s="79">
        <v>150</v>
      </c>
      <c r="K491" s="225"/>
      <c r="L491" s="226" t="s">
        <v>375</v>
      </c>
      <c r="M491" s="227">
        <f t="shared" si="21"/>
        <v>0</v>
      </c>
      <c r="N491" s="228">
        <v>150</v>
      </c>
      <c r="O491" s="229">
        <f t="shared" si="22"/>
        <v>0</v>
      </c>
      <c r="P491">
        <f t="shared" si="23"/>
        <v>0</v>
      </c>
    </row>
    <row r="492" spans="1:16" ht="12.75">
      <c r="A492" s="223">
        <v>3839</v>
      </c>
      <c r="B492" s="75" t="s">
        <v>375</v>
      </c>
      <c r="C492" s="76"/>
      <c r="D492" s="77" t="s">
        <v>1152</v>
      </c>
      <c r="E492" s="78"/>
      <c r="F492" s="77"/>
      <c r="G492" s="224" t="s">
        <v>119</v>
      </c>
      <c r="H492" s="75"/>
      <c r="I492" s="77"/>
      <c r="J492" s="79">
        <v>250</v>
      </c>
      <c r="K492" s="225"/>
      <c r="L492" s="226" t="s">
        <v>375</v>
      </c>
      <c r="M492" s="227">
        <f t="shared" si="21"/>
        <v>0</v>
      </c>
      <c r="N492" s="228">
        <v>250</v>
      </c>
      <c r="O492" s="229">
        <f t="shared" si="22"/>
        <v>0</v>
      </c>
      <c r="P492">
        <f t="shared" si="23"/>
        <v>0</v>
      </c>
    </row>
    <row r="493" spans="1:16" ht="12.75">
      <c r="A493" s="223">
        <v>3840</v>
      </c>
      <c r="B493" s="75" t="s">
        <v>375</v>
      </c>
      <c r="C493" s="76"/>
      <c r="D493" s="77" t="s">
        <v>1152</v>
      </c>
      <c r="E493" s="78"/>
      <c r="F493" s="77"/>
      <c r="G493" s="224" t="s">
        <v>119</v>
      </c>
      <c r="H493" s="75"/>
      <c r="I493" s="77"/>
      <c r="J493" s="79">
        <v>150</v>
      </c>
      <c r="K493" s="225"/>
      <c r="L493" s="226" t="s">
        <v>375</v>
      </c>
      <c r="M493" s="227">
        <f t="shared" si="21"/>
        <v>0</v>
      </c>
      <c r="N493" s="228">
        <v>150</v>
      </c>
      <c r="O493" s="229">
        <f t="shared" si="22"/>
        <v>0</v>
      </c>
      <c r="P493">
        <f t="shared" si="23"/>
        <v>0</v>
      </c>
    </row>
    <row r="494" spans="1:16" ht="12.75">
      <c r="A494" s="223">
        <v>3841</v>
      </c>
      <c r="B494" s="75" t="s">
        <v>375</v>
      </c>
      <c r="C494" s="76"/>
      <c r="D494" s="77" t="s">
        <v>1153</v>
      </c>
      <c r="E494" s="78"/>
      <c r="F494" s="77"/>
      <c r="G494" s="224" t="s">
        <v>119</v>
      </c>
      <c r="H494" s="75"/>
      <c r="I494" s="77"/>
      <c r="J494" s="79">
        <v>1800</v>
      </c>
      <c r="K494" s="225"/>
      <c r="L494" s="226" t="s">
        <v>375</v>
      </c>
      <c r="M494" s="227">
        <f t="shared" si="21"/>
        <v>0</v>
      </c>
      <c r="N494" s="228">
        <v>1800</v>
      </c>
      <c r="O494" s="229">
        <f t="shared" si="22"/>
        <v>0</v>
      </c>
      <c r="P494">
        <f t="shared" si="23"/>
        <v>0</v>
      </c>
    </row>
    <row r="495" spans="1:16" ht="12.75">
      <c r="A495" s="223">
        <v>3843</v>
      </c>
      <c r="B495" s="75" t="s">
        <v>372</v>
      </c>
      <c r="C495" s="76"/>
      <c r="D495" s="77" t="s">
        <v>1126</v>
      </c>
      <c r="E495" s="78"/>
      <c r="F495" s="77"/>
      <c r="G495" s="224" t="s">
        <v>119</v>
      </c>
      <c r="H495" s="75"/>
      <c r="I495" s="77"/>
      <c r="J495" s="79">
        <v>198.9</v>
      </c>
      <c r="K495" s="225"/>
      <c r="L495" s="226" t="s">
        <v>372</v>
      </c>
      <c r="M495" s="227">
        <f t="shared" si="21"/>
        <v>0</v>
      </c>
      <c r="N495" s="228">
        <v>198.9</v>
      </c>
      <c r="O495" s="229">
        <f t="shared" si="22"/>
        <v>0</v>
      </c>
      <c r="P495">
        <f t="shared" si="23"/>
        <v>0</v>
      </c>
    </row>
    <row r="496" spans="1:16" ht="12.75">
      <c r="A496" s="223">
        <v>3844</v>
      </c>
      <c r="B496" s="75" t="s">
        <v>372</v>
      </c>
      <c r="C496" s="76"/>
      <c r="D496" s="77" t="s">
        <v>1126</v>
      </c>
      <c r="E496" s="78"/>
      <c r="F496" s="77"/>
      <c r="G496" s="224" t="s">
        <v>119</v>
      </c>
      <c r="H496" s="75"/>
      <c r="I496" s="77"/>
      <c r="J496" s="79">
        <v>106</v>
      </c>
      <c r="K496" s="225"/>
      <c r="L496" s="226" t="s">
        <v>372</v>
      </c>
      <c r="M496" s="227">
        <f t="shared" si="21"/>
        <v>0</v>
      </c>
      <c r="N496" s="228">
        <v>106</v>
      </c>
      <c r="O496" s="229">
        <f t="shared" si="22"/>
        <v>0</v>
      </c>
      <c r="P496">
        <f t="shared" si="23"/>
        <v>0</v>
      </c>
    </row>
    <row r="497" spans="1:16" ht="12.75">
      <c r="A497" s="223">
        <v>3845</v>
      </c>
      <c r="B497" s="75" t="s">
        <v>372</v>
      </c>
      <c r="C497" s="76"/>
      <c r="D497" s="77" t="s">
        <v>1154</v>
      </c>
      <c r="E497" s="78"/>
      <c r="F497" s="77"/>
      <c r="G497" s="224" t="s">
        <v>119</v>
      </c>
      <c r="H497" s="75"/>
      <c r="I497" s="77"/>
      <c r="J497" s="79">
        <v>180</v>
      </c>
      <c r="K497" s="225"/>
      <c r="L497" s="226" t="s">
        <v>372</v>
      </c>
      <c r="M497" s="227">
        <f t="shared" si="21"/>
        <v>0</v>
      </c>
      <c r="N497" s="228">
        <v>180</v>
      </c>
      <c r="O497" s="229">
        <f t="shared" si="22"/>
        <v>0</v>
      </c>
      <c r="P497">
        <f t="shared" si="23"/>
        <v>0</v>
      </c>
    </row>
    <row r="498" spans="1:16" ht="12.75">
      <c r="A498" s="223">
        <v>3846</v>
      </c>
      <c r="B498" s="75" t="s">
        <v>372</v>
      </c>
      <c r="C498" s="76"/>
      <c r="D498" s="77" t="s">
        <v>1154</v>
      </c>
      <c r="E498" s="78"/>
      <c r="F498" s="77"/>
      <c r="G498" s="224" t="s">
        <v>119</v>
      </c>
      <c r="H498" s="75"/>
      <c r="I498" s="77"/>
      <c r="J498" s="79">
        <v>180</v>
      </c>
      <c r="K498" s="225"/>
      <c r="L498" s="226" t="s">
        <v>372</v>
      </c>
      <c r="M498" s="227">
        <f t="shared" si="21"/>
        <v>0</v>
      </c>
      <c r="N498" s="228">
        <v>180</v>
      </c>
      <c r="O498" s="229">
        <f t="shared" si="22"/>
        <v>0</v>
      </c>
      <c r="P498">
        <f t="shared" si="23"/>
        <v>0</v>
      </c>
    </row>
    <row r="499" spans="1:16" ht="12.75">
      <c r="A499" s="223">
        <v>3847</v>
      </c>
      <c r="B499" s="75" t="s">
        <v>372</v>
      </c>
      <c r="C499" s="76"/>
      <c r="D499" s="77" t="s">
        <v>1126</v>
      </c>
      <c r="E499" s="78"/>
      <c r="F499" s="77"/>
      <c r="G499" s="224" t="s">
        <v>119</v>
      </c>
      <c r="H499" s="75"/>
      <c r="I499" s="77"/>
      <c r="J499" s="79">
        <v>160</v>
      </c>
      <c r="K499" s="225"/>
      <c r="L499" s="226" t="s">
        <v>372</v>
      </c>
      <c r="M499" s="227">
        <f t="shared" si="21"/>
        <v>0</v>
      </c>
      <c r="N499" s="228">
        <v>160</v>
      </c>
      <c r="O499" s="229">
        <f t="shared" si="22"/>
        <v>0</v>
      </c>
      <c r="P499">
        <f t="shared" si="23"/>
        <v>0</v>
      </c>
    </row>
    <row r="500" spans="1:16" ht="12.75">
      <c r="A500" s="223">
        <v>3848</v>
      </c>
      <c r="B500" s="75" t="s">
        <v>372</v>
      </c>
      <c r="C500" s="76"/>
      <c r="D500" s="77" t="s">
        <v>1126</v>
      </c>
      <c r="E500" s="78"/>
      <c r="F500" s="77"/>
      <c r="G500" s="224" t="s">
        <v>119</v>
      </c>
      <c r="H500" s="75"/>
      <c r="I500" s="77"/>
      <c r="J500" s="79">
        <v>240</v>
      </c>
      <c r="K500" s="225"/>
      <c r="L500" s="226" t="s">
        <v>372</v>
      </c>
      <c r="M500" s="227">
        <f t="shared" si="21"/>
        <v>0</v>
      </c>
      <c r="N500" s="228">
        <v>240</v>
      </c>
      <c r="O500" s="229">
        <f t="shared" si="22"/>
        <v>0</v>
      </c>
      <c r="P500">
        <f t="shared" si="23"/>
        <v>0</v>
      </c>
    </row>
    <row r="501" spans="1:16" ht="12.75">
      <c r="A501" s="223">
        <v>3849</v>
      </c>
      <c r="B501" s="75" t="s">
        <v>372</v>
      </c>
      <c r="C501" s="76"/>
      <c r="D501" s="77" t="s">
        <v>1126</v>
      </c>
      <c r="E501" s="78"/>
      <c r="F501" s="77"/>
      <c r="G501" s="224" t="s">
        <v>119</v>
      </c>
      <c r="H501" s="75"/>
      <c r="I501" s="77"/>
      <c r="J501" s="79">
        <v>108</v>
      </c>
      <c r="K501" s="225"/>
      <c r="L501" s="226" t="s">
        <v>372</v>
      </c>
      <c r="M501" s="227">
        <f t="shared" si="21"/>
        <v>0</v>
      </c>
      <c r="N501" s="228">
        <v>108</v>
      </c>
      <c r="O501" s="229">
        <f t="shared" si="22"/>
        <v>0</v>
      </c>
      <c r="P501">
        <f t="shared" si="23"/>
        <v>0</v>
      </c>
    </row>
    <row r="502" spans="1:16" ht="12.75">
      <c r="A502" s="223">
        <v>3850</v>
      </c>
      <c r="B502" s="75" t="s">
        <v>372</v>
      </c>
      <c r="C502" s="76"/>
      <c r="D502" s="77" t="s">
        <v>1126</v>
      </c>
      <c r="E502" s="78"/>
      <c r="F502" s="77"/>
      <c r="G502" s="224" t="s">
        <v>119</v>
      </c>
      <c r="H502" s="75"/>
      <c r="I502" s="77"/>
      <c r="J502" s="79">
        <v>193.32</v>
      </c>
      <c r="K502" s="225"/>
      <c r="L502" s="226" t="s">
        <v>372</v>
      </c>
      <c r="M502" s="227">
        <f t="shared" si="21"/>
        <v>0</v>
      </c>
      <c r="N502" s="228">
        <v>193.32</v>
      </c>
      <c r="O502" s="229">
        <f t="shared" si="22"/>
        <v>0</v>
      </c>
      <c r="P502">
        <f t="shared" si="23"/>
        <v>0</v>
      </c>
    </row>
    <row r="503" spans="1:16" ht="12.75">
      <c r="A503" s="223">
        <v>3853</v>
      </c>
      <c r="B503" s="75" t="s">
        <v>372</v>
      </c>
      <c r="C503" s="76"/>
      <c r="D503" s="77" t="s">
        <v>1155</v>
      </c>
      <c r="E503" s="78"/>
      <c r="F503" s="77"/>
      <c r="G503" s="224" t="s">
        <v>119</v>
      </c>
      <c r="H503" s="75"/>
      <c r="I503" s="77"/>
      <c r="J503" s="79">
        <v>105</v>
      </c>
      <c r="K503" s="225"/>
      <c r="L503" s="226" t="s">
        <v>372</v>
      </c>
      <c r="M503" s="227">
        <f t="shared" si="21"/>
        <v>0</v>
      </c>
      <c r="N503" s="228">
        <v>105</v>
      </c>
      <c r="O503" s="229">
        <f t="shared" si="22"/>
        <v>0</v>
      </c>
      <c r="P503">
        <f t="shared" si="23"/>
        <v>0</v>
      </c>
    </row>
    <row r="504" spans="1:16" ht="12.75">
      <c r="A504" s="223">
        <v>3854</v>
      </c>
      <c r="B504" s="75" t="s">
        <v>372</v>
      </c>
      <c r="C504" s="76"/>
      <c r="D504" s="77" t="s">
        <v>1156</v>
      </c>
      <c r="E504" s="78"/>
      <c r="F504" s="77"/>
      <c r="G504" s="224" t="s">
        <v>119</v>
      </c>
      <c r="H504" s="75"/>
      <c r="I504" s="77"/>
      <c r="J504" s="79">
        <v>4522.95</v>
      </c>
      <c r="K504" s="225"/>
      <c r="L504" s="226" t="s">
        <v>372</v>
      </c>
      <c r="M504" s="227">
        <f t="shared" si="21"/>
        <v>0</v>
      </c>
      <c r="N504" s="228">
        <v>4522.95</v>
      </c>
      <c r="O504" s="229">
        <f t="shared" si="22"/>
        <v>0</v>
      </c>
      <c r="P504">
        <f t="shared" si="23"/>
        <v>0</v>
      </c>
    </row>
    <row r="505" spans="1:16" ht="12.75">
      <c r="A505" s="223">
        <v>3855</v>
      </c>
      <c r="B505" s="75" t="s">
        <v>372</v>
      </c>
      <c r="C505" s="76"/>
      <c r="D505" s="77" t="s">
        <v>1157</v>
      </c>
      <c r="E505" s="78"/>
      <c r="F505" s="77"/>
      <c r="G505" s="224" t="s">
        <v>119</v>
      </c>
      <c r="H505" s="75"/>
      <c r="I505" s="77"/>
      <c r="J505" s="79">
        <v>384.44</v>
      </c>
      <c r="K505" s="225"/>
      <c r="L505" s="226" t="s">
        <v>372</v>
      </c>
      <c r="M505" s="227">
        <f t="shared" si="21"/>
        <v>0</v>
      </c>
      <c r="N505" s="228">
        <v>384.44</v>
      </c>
      <c r="O505" s="229">
        <f t="shared" si="22"/>
        <v>0</v>
      </c>
      <c r="P505">
        <f t="shared" si="23"/>
        <v>0</v>
      </c>
    </row>
    <row r="506" spans="1:16" ht="12.75">
      <c r="A506" s="223">
        <v>3859</v>
      </c>
      <c r="B506" s="75" t="s">
        <v>372</v>
      </c>
      <c r="C506" s="76"/>
      <c r="D506" s="77" t="s">
        <v>1158</v>
      </c>
      <c r="E506" s="78"/>
      <c r="F506" s="77"/>
      <c r="G506" s="224" t="s">
        <v>119</v>
      </c>
      <c r="H506" s="75"/>
      <c r="I506" s="77"/>
      <c r="J506" s="79">
        <v>6394.98</v>
      </c>
      <c r="K506" s="225"/>
      <c r="L506" s="226" t="s">
        <v>372</v>
      </c>
      <c r="M506" s="227">
        <f t="shared" si="21"/>
        <v>0</v>
      </c>
      <c r="N506" s="228">
        <v>6394.98</v>
      </c>
      <c r="O506" s="229">
        <f t="shared" si="22"/>
        <v>0</v>
      </c>
      <c r="P506">
        <f t="shared" si="23"/>
        <v>0</v>
      </c>
    </row>
    <row r="507" spans="1:16" ht="12.75">
      <c r="A507" s="223">
        <v>3862</v>
      </c>
      <c r="B507" s="75" t="s">
        <v>824</v>
      </c>
      <c r="C507" s="76"/>
      <c r="D507" s="77" t="s">
        <v>1159</v>
      </c>
      <c r="E507" s="78"/>
      <c r="F507" s="77"/>
      <c r="G507" s="224" t="s">
        <v>119</v>
      </c>
      <c r="H507" s="75"/>
      <c r="I507" s="77"/>
      <c r="J507" s="79">
        <v>590.84</v>
      </c>
      <c r="K507" s="225"/>
      <c r="L507" s="226" t="s">
        <v>824</v>
      </c>
      <c r="M507" s="227">
        <f t="shared" si="21"/>
        <v>0</v>
      </c>
      <c r="N507" s="228">
        <v>590.84</v>
      </c>
      <c r="O507" s="229">
        <f t="shared" si="22"/>
        <v>0</v>
      </c>
      <c r="P507">
        <f t="shared" si="23"/>
        <v>0</v>
      </c>
    </row>
    <row r="508" spans="1:16" ht="12.75">
      <c r="A508" s="223">
        <v>3863</v>
      </c>
      <c r="B508" s="75" t="s">
        <v>824</v>
      </c>
      <c r="C508" s="76"/>
      <c r="D508" s="77" t="s">
        <v>1160</v>
      </c>
      <c r="E508" s="78"/>
      <c r="F508" s="77"/>
      <c r="G508" s="224" t="s">
        <v>119</v>
      </c>
      <c r="H508" s="75"/>
      <c r="I508" s="77"/>
      <c r="J508" s="79">
        <v>1900</v>
      </c>
      <c r="K508" s="225"/>
      <c r="L508" s="226" t="s">
        <v>824</v>
      </c>
      <c r="M508" s="227">
        <f t="shared" si="21"/>
        <v>0</v>
      </c>
      <c r="N508" s="228">
        <v>1900</v>
      </c>
      <c r="O508" s="229">
        <f t="shared" si="22"/>
        <v>0</v>
      </c>
      <c r="P508">
        <f t="shared" si="23"/>
        <v>0</v>
      </c>
    </row>
    <row r="509" spans="1:16" ht="12.75">
      <c r="A509" s="223">
        <v>3866</v>
      </c>
      <c r="B509" s="75" t="s">
        <v>824</v>
      </c>
      <c r="C509" s="76"/>
      <c r="D509" s="77" t="s">
        <v>1161</v>
      </c>
      <c r="E509" s="78"/>
      <c r="F509" s="77"/>
      <c r="G509" s="224" t="s">
        <v>119</v>
      </c>
      <c r="H509" s="75"/>
      <c r="I509" s="77"/>
      <c r="J509" s="79">
        <v>1087.08</v>
      </c>
      <c r="K509" s="225"/>
      <c r="L509" s="226" t="s">
        <v>824</v>
      </c>
      <c r="M509" s="227">
        <f t="shared" si="21"/>
        <v>0</v>
      </c>
      <c r="N509" s="228">
        <v>1087.08</v>
      </c>
      <c r="O509" s="229">
        <f t="shared" si="22"/>
        <v>0</v>
      </c>
      <c r="P509">
        <f t="shared" si="23"/>
        <v>0</v>
      </c>
    </row>
    <row r="510" spans="1:16" ht="12.75">
      <c r="A510" s="223">
        <v>3867</v>
      </c>
      <c r="B510" s="75" t="s">
        <v>824</v>
      </c>
      <c r="C510" s="76"/>
      <c r="D510" s="77" t="s">
        <v>1126</v>
      </c>
      <c r="E510" s="78"/>
      <c r="F510" s="77"/>
      <c r="G510" s="224" t="s">
        <v>119</v>
      </c>
      <c r="H510" s="75"/>
      <c r="I510" s="77"/>
      <c r="J510" s="79">
        <v>910.22</v>
      </c>
      <c r="K510" s="225"/>
      <c r="L510" s="226" t="s">
        <v>824</v>
      </c>
      <c r="M510" s="227">
        <f t="shared" si="21"/>
        <v>0</v>
      </c>
      <c r="N510" s="228">
        <v>910.22</v>
      </c>
      <c r="O510" s="229">
        <f t="shared" si="22"/>
        <v>0</v>
      </c>
      <c r="P510">
        <f t="shared" si="23"/>
        <v>0</v>
      </c>
    </row>
    <row r="511" spans="1:16" ht="12.75">
      <c r="A511" s="223">
        <v>3870</v>
      </c>
      <c r="B511" s="75" t="s">
        <v>824</v>
      </c>
      <c r="C511" s="76"/>
      <c r="D511" s="77" t="s">
        <v>1162</v>
      </c>
      <c r="E511" s="78"/>
      <c r="F511" s="77"/>
      <c r="G511" s="224" t="s">
        <v>119</v>
      </c>
      <c r="H511" s="75"/>
      <c r="I511" s="77"/>
      <c r="J511" s="79">
        <v>15000</v>
      </c>
      <c r="K511" s="225"/>
      <c r="L511" s="226" t="s">
        <v>824</v>
      </c>
      <c r="M511" s="227">
        <f t="shared" si="21"/>
        <v>0</v>
      </c>
      <c r="N511" s="228">
        <v>15000</v>
      </c>
      <c r="O511" s="229">
        <f t="shared" si="22"/>
        <v>0</v>
      </c>
      <c r="P511">
        <f t="shared" si="23"/>
        <v>0</v>
      </c>
    </row>
    <row r="512" spans="1:16" ht="12.75">
      <c r="A512" s="223">
        <v>3872</v>
      </c>
      <c r="B512" s="75" t="s">
        <v>803</v>
      </c>
      <c r="C512" s="76"/>
      <c r="D512" s="77" t="s">
        <v>1163</v>
      </c>
      <c r="E512" s="78"/>
      <c r="F512" s="77"/>
      <c r="G512" s="224" t="s">
        <v>119</v>
      </c>
      <c r="H512" s="75"/>
      <c r="I512" s="77"/>
      <c r="J512" s="79">
        <v>719.61</v>
      </c>
      <c r="K512" s="225"/>
      <c r="L512" s="226" t="s">
        <v>803</v>
      </c>
      <c r="M512" s="227">
        <f t="shared" si="21"/>
        <v>0</v>
      </c>
      <c r="N512" s="228">
        <v>719.61</v>
      </c>
      <c r="O512" s="229">
        <f t="shared" si="22"/>
        <v>0</v>
      </c>
      <c r="P512">
        <f t="shared" si="23"/>
        <v>0</v>
      </c>
    </row>
    <row r="513" spans="1:16" ht="12.75">
      <c r="A513" s="223">
        <v>3873</v>
      </c>
      <c r="B513" s="75" t="s">
        <v>803</v>
      </c>
      <c r="C513" s="76"/>
      <c r="D513" s="77" t="s">
        <v>1164</v>
      </c>
      <c r="E513" s="78"/>
      <c r="F513" s="77"/>
      <c r="G513" s="224" t="s">
        <v>428</v>
      </c>
      <c r="H513" s="75"/>
      <c r="I513" s="77"/>
      <c r="J513" s="79">
        <v>144.42</v>
      </c>
      <c r="K513" s="225"/>
      <c r="L513" s="226" t="s">
        <v>803</v>
      </c>
      <c r="M513" s="227">
        <f t="shared" si="21"/>
        <v>0</v>
      </c>
      <c r="N513" s="228">
        <v>144.42</v>
      </c>
      <c r="O513" s="229">
        <f t="shared" si="22"/>
        <v>0</v>
      </c>
      <c r="P513">
        <f t="shared" si="23"/>
        <v>0</v>
      </c>
    </row>
    <row r="514" spans="1:16" ht="12.75">
      <c r="A514" s="223">
        <v>3874</v>
      </c>
      <c r="B514" s="75" t="s">
        <v>803</v>
      </c>
      <c r="C514" s="76"/>
      <c r="D514" s="77" t="s">
        <v>1165</v>
      </c>
      <c r="E514" s="78"/>
      <c r="F514" s="77"/>
      <c r="G514" s="224" t="s">
        <v>119</v>
      </c>
      <c r="H514" s="75"/>
      <c r="I514" s="77"/>
      <c r="J514" s="79">
        <v>3986.71</v>
      </c>
      <c r="K514" s="225"/>
      <c r="L514" s="226" t="s">
        <v>803</v>
      </c>
      <c r="M514" s="227">
        <f t="shared" si="21"/>
        <v>0</v>
      </c>
      <c r="N514" s="228">
        <v>3986.71</v>
      </c>
      <c r="O514" s="229">
        <f t="shared" si="22"/>
        <v>0</v>
      </c>
      <c r="P514">
        <f t="shared" si="23"/>
        <v>0</v>
      </c>
    </row>
    <row r="515" spans="1:16" ht="12.75">
      <c r="A515" s="223">
        <v>3875</v>
      </c>
      <c r="B515" s="75" t="s">
        <v>803</v>
      </c>
      <c r="C515" s="76"/>
      <c r="D515" s="77" t="s">
        <v>1165</v>
      </c>
      <c r="E515" s="78"/>
      <c r="F515" s="77"/>
      <c r="G515" s="224" t="s">
        <v>119</v>
      </c>
      <c r="H515" s="75"/>
      <c r="I515" s="77"/>
      <c r="J515" s="79">
        <v>3881.71</v>
      </c>
      <c r="K515" s="225"/>
      <c r="L515" s="226" t="s">
        <v>803</v>
      </c>
      <c r="M515" s="227">
        <f t="shared" si="21"/>
        <v>0</v>
      </c>
      <c r="N515" s="228">
        <v>3881.71</v>
      </c>
      <c r="O515" s="229">
        <f t="shared" si="22"/>
        <v>0</v>
      </c>
      <c r="P515">
        <f t="shared" si="23"/>
        <v>0</v>
      </c>
    </row>
    <row r="516" spans="1:16" ht="12.75">
      <c r="A516" s="223">
        <v>3876</v>
      </c>
      <c r="B516" s="75" t="s">
        <v>803</v>
      </c>
      <c r="C516" s="76"/>
      <c r="D516" s="77" t="s">
        <v>1166</v>
      </c>
      <c r="E516" s="78"/>
      <c r="F516" s="77"/>
      <c r="G516" s="224" t="s">
        <v>119</v>
      </c>
      <c r="H516" s="75"/>
      <c r="I516" s="77"/>
      <c r="J516" s="79">
        <v>600</v>
      </c>
      <c r="K516" s="225"/>
      <c r="L516" s="226" t="s">
        <v>803</v>
      </c>
      <c r="M516" s="227">
        <f t="shared" si="21"/>
        <v>0</v>
      </c>
      <c r="N516" s="228">
        <v>600</v>
      </c>
      <c r="O516" s="229">
        <f t="shared" si="22"/>
        <v>0</v>
      </c>
      <c r="P516">
        <f t="shared" si="23"/>
        <v>0</v>
      </c>
    </row>
    <row r="517" spans="1:16" ht="12.75">
      <c r="A517" s="223">
        <v>3877</v>
      </c>
      <c r="B517" s="75" t="s">
        <v>803</v>
      </c>
      <c r="C517" s="76"/>
      <c r="D517" s="77" t="s">
        <v>1167</v>
      </c>
      <c r="E517" s="78"/>
      <c r="F517" s="77"/>
      <c r="G517" s="224" t="s">
        <v>119</v>
      </c>
      <c r="H517" s="75"/>
      <c r="I517" s="77"/>
      <c r="J517" s="79">
        <v>1050</v>
      </c>
      <c r="K517" s="225"/>
      <c r="L517" s="226" t="s">
        <v>803</v>
      </c>
      <c r="M517" s="227">
        <f t="shared" si="21"/>
        <v>0</v>
      </c>
      <c r="N517" s="228">
        <v>1050</v>
      </c>
      <c r="O517" s="229">
        <f t="shared" si="22"/>
        <v>0</v>
      </c>
      <c r="P517">
        <f t="shared" si="23"/>
        <v>0</v>
      </c>
    </row>
    <row r="518" spans="1:16" ht="12.75">
      <c r="A518" s="223">
        <v>3888</v>
      </c>
      <c r="B518" s="75" t="s">
        <v>449</v>
      </c>
      <c r="C518" s="76"/>
      <c r="D518" s="77" t="s">
        <v>1168</v>
      </c>
      <c r="E518" s="78"/>
      <c r="F518" s="77"/>
      <c r="G518" s="224" t="s">
        <v>119</v>
      </c>
      <c r="H518" s="75"/>
      <c r="I518" s="77"/>
      <c r="J518" s="79">
        <v>465.46</v>
      </c>
      <c r="K518" s="225"/>
      <c r="L518" s="226" t="s">
        <v>449</v>
      </c>
      <c r="M518" s="227">
        <f t="shared" si="21"/>
        <v>0</v>
      </c>
      <c r="N518" s="228">
        <v>465.46</v>
      </c>
      <c r="O518" s="229">
        <f t="shared" si="22"/>
        <v>0</v>
      </c>
      <c r="P518">
        <f t="shared" si="23"/>
        <v>0</v>
      </c>
    </row>
    <row r="519" spans="1:16" ht="12.75">
      <c r="A519" s="223">
        <v>3889</v>
      </c>
      <c r="B519" s="75" t="s">
        <v>449</v>
      </c>
      <c r="C519" s="76"/>
      <c r="D519" s="77" t="s">
        <v>1169</v>
      </c>
      <c r="E519" s="78"/>
      <c r="F519" s="77"/>
      <c r="G519" s="224" t="s">
        <v>119</v>
      </c>
      <c r="H519" s="75"/>
      <c r="I519" s="77"/>
      <c r="J519" s="79">
        <v>187</v>
      </c>
      <c r="K519" s="225"/>
      <c r="L519" s="226" t="s">
        <v>449</v>
      </c>
      <c r="M519" s="227">
        <f t="shared" si="21"/>
        <v>0</v>
      </c>
      <c r="N519" s="228">
        <v>187</v>
      </c>
      <c r="O519" s="229">
        <f t="shared" si="22"/>
        <v>0</v>
      </c>
      <c r="P519">
        <f t="shared" si="23"/>
        <v>0</v>
      </c>
    </row>
    <row r="520" spans="1:16" ht="12.75">
      <c r="A520" s="223">
        <v>3890</v>
      </c>
      <c r="B520" s="75" t="s">
        <v>449</v>
      </c>
      <c r="C520" s="76"/>
      <c r="D520" s="77" t="s">
        <v>1170</v>
      </c>
      <c r="E520" s="78"/>
      <c r="F520" s="77"/>
      <c r="G520" s="224" t="s">
        <v>119</v>
      </c>
      <c r="H520" s="75"/>
      <c r="I520" s="77"/>
      <c r="J520" s="79">
        <v>270</v>
      </c>
      <c r="K520" s="225"/>
      <c r="L520" s="226" t="s">
        <v>449</v>
      </c>
      <c r="M520" s="227">
        <f>IF(K520&lt;&gt;"",L520-K520,0)</f>
        <v>0</v>
      </c>
      <c r="N520" s="228">
        <v>270</v>
      </c>
      <c r="O520" s="229">
        <f>IF(K520&lt;&gt;"",N520*M520,0)</f>
        <v>0</v>
      </c>
      <c r="P520">
        <f aca="true" t="shared" si="24" ref="P520:P539">IF(K520&lt;&gt;"",N520,0)</f>
        <v>0</v>
      </c>
    </row>
    <row r="521" spans="1:16" ht="12.75">
      <c r="A521" s="223">
        <v>3891</v>
      </c>
      <c r="B521" s="75" t="s">
        <v>449</v>
      </c>
      <c r="C521" s="76"/>
      <c r="D521" s="77" t="s">
        <v>1171</v>
      </c>
      <c r="E521" s="78"/>
      <c r="F521" s="77"/>
      <c r="G521" s="224" t="s">
        <v>119</v>
      </c>
      <c r="H521" s="75"/>
      <c r="I521" s="77"/>
      <c r="J521" s="79">
        <v>19531.46</v>
      </c>
      <c r="K521" s="225"/>
      <c r="L521" s="226" t="s">
        <v>449</v>
      </c>
      <c r="M521" s="227">
        <f>IF(K521&lt;&gt;"",L521-K521,0)</f>
        <v>0</v>
      </c>
      <c r="N521" s="228">
        <v>19531.46</v>
      </c>
      <c r="O521" s="229">
        <f>IF(K521&lt;&gt;"",N521*M521,0)</f>
        <v>0</v>
      </c>
      <c r="P521">
        <f t="shared" si="24"/>
        <v>0</v>
      </c>
    </row>
    <row r="522" spans="1:16" ht="12.75">
      <c r="A522" s="223">
        <v>3892</v>
      </c>
      <c r="B522" s="75" t="s">
        <v>449</v>
      </c>
      <c r="C522" s="76"/>
      <c r="D522" s="77" t="s">
        <v>1172</v>
      </c>
      <c r="E522" s="78"/>
      <c r="F522" s="77"/>
      <c r="G522" s="224" t="s">
        <v>119</v>
      </c>
      <c r="H522" s="75"/>
      <c r="I522" s="77"/>
      <c r="J522" s="79">
        <v>145.6</v>
      </c>
      <c r="K522" s="225"/>
      <c r="L522" s="226" t="s">
        <v>449</v>
      </c>
      <c r="M522" s="227">
        <f>IF(K522&lt;&gt;"",L522-K522,0)</f>
        <v>0</v>
      </c>
      <c r="N522" s="228">
        <v>145.6</v>
      </c>
      <c r="O522" s="229">
        <f>IF(K522&lt;&gt;"",N522*M522,0)</f>
        <v>0</v>
      </c>
      <c r="P522">
        <f t="shared" si="24"/>
        <v>0</v>
      </c>
    </row>
    <row r="523" spans="1:16" ht="12.75">
      <c r="A523" s="223">
        <v>3893</v>
      </c>
      <c r="B523" s="75" t="s">
        <v>449</v>
      </c>
      <c r="C523" s="76"/>
      <c r="D523" s="77" t="s">
        <v>1173</v>
      </c>
      <c r="E523" s="78"/>
      <c r="F523" s="77"/>
      <c r="G523" s="224" t="s">
        <v>119</v>
      </c>
      <c r="H523" s="75"/>
      <c r="I523" s="77"/>
      <c r="J523" s="79">
        <v>7500</v>
      </c>
      <c r="K523" s="225"/>
      <c r="L523" s="226" t="s">
        <v>449</v>
      </c>
      <c r="M523" s="227">
        <f>IF(K523&lt;&gt;"",L523-K523,0)</f>
        <v>0</v>
      </c>
      <c r="N523" s="228">
        <v>7500</v>
      </c>
      <c r="O523" s="229">
        <f>IF(K523&lt;&gt;"",N523*M523,0)</f>
        <v>0</v>
      </c>
      <c r="P523">
        <f t="shared" si="24"/>
        <v>0</v>
      </c>
    </row>
    <row r="524" spans="1:16" ht="12.75">
      <c r="A524" s="223">
        <v>3895</v>
      </c>
      <c r="B524" s="75" t="s">
        <v>449</v>
      </c>
      <c r="C524" s="76"/>
      <c r="D524" s="77" t="s">
        <v>1174</v>
      </c>
      <c r="E524" s="78"/>
      <c r="F524" s="77"/>
      <c r="G524" s="224" t="s">
        <v>119</v>
      </c>
      <c r="H524" s="75"/>
      <c r="I524" s="77"/>
      <c r="J524" s="79">
        <v>1200</v>
      </c>
      <c r="K524" s="225"/>
      <c r="L524" s="226" t="s">
        <v>449</v>
      </c>
      <c r="M524" s="227">
        <f>IF(K524&lt;&gt;"",L524-K524,0)</f>
        <v>0</v>
      </c>
      <c r="N524" s="228">
        <v>1200</v>
      </c>
      <c r="O524" s="229">
        <f>IF(K524&lt;&gt;"",N524*M524,0)</f>
        <v>0</v>
      </c>
      <c r="P524">
        <f t="shared" si="24"/>
        <v>0</v>
      </c>
    </row>
    <row r="525" spans="1:16" ht="12.75">
      <c r="A525" s="223">
        <v>3896</v>
      </c>
      <c r="B525" s="75" t="s">
        <v>449</v>
      </c>
      <c r="C525" s="76"/>
      <c r="D525" s="77" t="s">
        <v>1174</v>
      </c>
      <c r="E525" s="78"/>
      <c r="F525" s="77"/>
      <c r="G525" s="224" t="s">
        <v>119</v>
      </c>
      <c r="H525" s="75"/>
      <c r="I525" s="77"/>
      <c r="J525" s="79">
        <v>800</v>
      </c>
      <c r="K525" s="225"/>
      <c r="L525" s="226" t="s">
        <v>449</v>
      </c>
      <c r="M525" s="227">
        <f>IF(K525&lt;&gt;"",L525-K525,0)</f>
        <v>0</v>
      </c>
      <c r="N525" s="228">
        <v>800</v>
      </c>
      <c r="O525" s="229">
        <f>IF(K525&lt;&gt;"",N525*M525,0)</f>
        <v>0</v>
      </c>
      <c r="P525">
        <f t="shared" si="24"/>
        <v>0</v>
      </c>
    </row>
    <row r="526" spans="1:16" ht="12.75">
      <c r="A526" s="223">
        <v>3897</v>
      </c>
      <c r="B526" s="75" t="s">
        <v>449</v>
      </c>
      <c r="C526" s="76"/>
      <c r="D526" s="77" t="s">
        <v>1174</v>
      </c>
      <c r="E526" s="78"/>
      <c r="F526" s="77"/>
      <c r="G526" s="224" t="s">
        <v>119</v>
      </c>
      <c r="H526" s="75"/>
      <c r="I526" s="77"/>
      <c r="J526" s="79">
        <v>460</v>
      </c>
      <c r="K526" s="225"/>
      <c r="L526" s="226" t="s">
        <v>449</v>
      </c>
      <c r="M526" s="227">
        <f>IF(K526&lt;&gt;"",L526-K526,0)</f>
        <v>0</v>
      </c>
      <c r="N526" s="228">
        <v>460</v>
      </c>
      <c r="O526" s="229">
        <f>IF(K526&lt;&gt;"",N526*M526,0)</f>
        <v>0</v>
      </c>
      <c r="P526">
        <f t="shared" si="24"/>
        <v>0</v>
      </c>
    </row>
    <row r="527" spans="1:16" ht="12.75">
      <c r="A527" s="223">
        <v>3898</v>
      </c>
      <c r="B527" s="75" t="s">
        <v>449</v>
      </c>
      <c r="C527" s="76"/>
      <c r="D527" s="77" t="s">
        <v>1174</v>
      </c>
      <c r="E527" s="78"/>
      <c r="F527" s="77"/>
      <c r="G527" s="224" t="s">
        <v>119</v>
      </c>
      <c r="H527" s="75"/>
      <c r="I527" s="77"/>
      <c r="J527" s="79">
        <v>169</v>
      </c>
      <c r="K527" s="225"/>
      <c r="L527" s="226" t="s">
        <v>449</v>
      </c>
      <c r="M527" s="227">
        <f>IF(K527&lt;&gt;"",L527-K527,0)</f>
        <v>0</v>
      </c>
      <c r="N527" s="228">
        <v>169</v>
      </c>
      <c r="O527" s="229">
        <f>IF(K527&lt;&gt;"",N527*M527,0)</f>
        <v>0</v>
      </c>
      <c r="P527">
        <f t="shared" si="24"/>
        <v>0</v>
      </c>
    </row>
    <row r="528" spans="1:16" ht="12.75">
      <c r="A528" s="223">
        <v>3899</v>
      </c>
      <c r="B528" s="75" t="s">
        <v>855</v>
      </c>
      <c r="C528" s="76"/>
      <c r="D528" s="77" t="s">
        <v>1174</v>
      </c>
      <c r="E528" s="78"/>
      <c r="F528" s="77"/>
      <c r="G528" s="224" t="s">
        <v>119</v>
      </c>
      <c r="H528" s="75"/>
      <c r="I528" s="77"/>
      <c r="J528" s="79">
        <v>135</v>
      </c>
      <c r="K528" s="225"/>
      <c r="L528" s="226" t="s">
        <v>855</v>
      </c>
      <c r="M528" s="227">
        <f>IF(K528&lt;&gt;"",L528-K528,0)</f>
        <v>0</v>
      </c>
      <c r="N528" s="228">
        <v>135</v>
      </c>
      <c r="O528" s="229">
        <f>IF(K528&lt;&gt;"",N528*M528,0)</f>
        <v>0</v>
      </c>
      <c r="P528">
        <f t="shared" si="24"/>
        <v>0</v>
      </c>
    </row>
    <row r="529" spans="1:16" ht="12.75">
      <c r="A529" s="223">
        <v>3900</v>
      </c>
      <c r="B529" s="75" t="s">
        <v>855</v>
      </c>
      <c r="C529" s="76"/>
      <c r="D529" s="77" t="s">
        <v>1175</v>
      </c>
      <c r="E529" s="78"/>
      <c r="F529" s="77"/>
      <c r="G529" s="224" t="s">
        <v>119</v>
      </c>
      <c r="H529" s="75"/>
      <c r="I529" s="77"/>
      <c r="J529" s="79">
        <v>3000</v>
      </c>
      <c r="K529" s="225"/>
      <c r="L529" s="226" t="s">
        <v>855</v>
      </c>
      <c r="M529" s="227">
        <f>IF(K529&lt;&gt;"",L529-K529,0)</f>
        <v>0</v>
      </c>
      <c r="N529" s="228">
        <v>3000</v>
      </c>
      <c r="O529" s="229">
        <f>IF(K529&lt;&gt;"",N529*M529,0)</f>
        <v>0</v>
      </c>
      <c r="P529">
        <f t="shared" si="24"/>
        <v>0</v>
      </c>
    </row>
    <row r="530" spans="1:16" ht="12.75">
      <c r="A530" s="223">
        <v>3919</v>
      </c>
      <c r="B530" s="75" t="s">
        <v>855</v>
      </c>
      <c r="C530" s="76"/>
      <c r="D530" s="77" t="s">
        <v>1176</v>
      </c>
      <c r="E530" s="78"/>
      <c r="F530" s="77"/>
      <c r="G530" s="224" t="s">
        <v>119</v>
      </c>
      <c r="H530" s="75"/>
      <c r="I530" s="77"/>
      <c r="J530" s="79">
        <v>674</v>
      </c>
      <c r="K530" s="225"/>
      <c r="L530" s="226" t="s">
        <v>855</v>
      </c>
      <c r="M530" s="227">
        <f>IF(K530&lt;&gt;"",L530-K530,0)</f>
        <v>0</v>
      </c>
      <c r="N530" s="228">
        <v>674</v>
      </c>
      <c r="O530" s="229">
        <f>IF(K530&lt;&gt;"",N530*M530,0)</f>
        <v>0</v>
      </c>
      <c r="P530">
        <f t="shared" si="24"/>
        <v>0</v>
      </c>
    </row>
    <row r="531" spans="1:16" ht="12.75">
      <c r="A531" s="223">
        <v>3920</v>
      </c>
      <c r="B531" s="75" t="s">
        <v>855</v>
      </c>
      <c r="C531" s="76"/>
      <c r="D531" s="77" t="s">
        <v>1176</v>
      </c>
      <c r="E531" s="78"/>
      <c r="F531" s="77"/>
      <c r="G531" s="224" t="s">
        <v>119</v>
      </c>
      <c r="H531" s="75"/>
      <c r="I531" s="77"/>
      <c r="J531" s="79">
        <v>1425</v>
      </c>
      <c r="K531" s="225"/>
      <c r="L531" s="226" t="s">
        <v>855</v>
      </c>
      <c r="M531" s="227">
        <f>IF(K531&lt;&gt;"",L531-K531,0)</f>
        <v>0</v>
      </c>
      <c r="N531" s="228">
        <v>1425</v>
      </c>
      <c r="O531" s="229">
        <f>IF(K531&lt;&gt;"",N531*M531,0)</f>
        <v>0</v>
      </c>
      <c r="P531">
        <f t="shared" si="24"/>
        <v>0</v>
      </c>
    </row>
    <row r="532" spans="1:16" ht="12.75">
      <c r="A532" s="223">
        <v>3921</v>
      </c>
      <c r="B532" s="75" t="s">
        <v>855</v>
      </c>
      <c r="C532" s="76"/>
      <c r="D532" s="77" t="s">
        <v>1176</v>
      </c>
      <c r="E532" s="78"/>
      <c r="F532" s="77"/>
      <c r="G532" s="224" t="s">
        <v>119</v>
      </c>
      <c r="H532" s="75"/>
      <c r="I532" s="77"/>
      <c r="J532" s="79">
        <v>1550</v>
      </c>
      <c r="K532" s="225"/>
      <c r="L532" s="226" t="s">
        <v>855</v>
      </c>
      <c r="M532" s="227">
        <f>IF(K532&lt;&gt;"",L532-K532,0)</f>
        <v>0</v>
      </c>
      <c r="N532" s="228">
        <v>1550</v>
      </c>
      <c r="O532" s="229">
        <f>IF(K532&lt;&gt;"",N532*M532,0)</f>
        <v>0</v>
      </c>
      <c r="P532">
        <f t="shared" si="24"/>
        <v>0</v>
      </c>
    </row>
    <row r="533" spans="1:16" ht="12.75">
      <c r="A533" s="223">
        <v>3932</v>
      </c>
      <c r="B533" s="75" t="s">
        <v>855</v>
      </c>
      <c r="C533" s="76"/>
      <c r="D533" s="77" t="s">
        <v>1177</v>
      </c>
      <c r="E533" s="78"/>
      <c r="F533" s="77"/>
      <c r="G533" s="224" t="s">
        <v>119</v>
      </c>
      <c r="H533" s="75"/>
      <c r="I533" s="77"/>
      <c r="J533" s="79">
        <v>4000</v>
      </c>
      <c r="K533" s="225"/>
      <c r="L533" s="226" t="s">
        <v>855</v>
      </c>
      <c r="M533" s="227">
        <f>IF(K533&lt;&gt;"",L533-K533,0)</f>
        <v>0</v>
      </c>
      <c r="N533" s="228">
        <v>4000</v>
      </c>
      <c r="O533" s="229">
        <f>IF(K533&lt;&gt;"",N533*M533,0)</f>
        <v>0</v>
      </c>
      <c r="P533">
        <f t="shared" si="24"/>
        <v>0</v>
      </c>
    </row>
    <row r="534" spans="1:16" ht="12.75">
      <c r="A534" s="223">
        <v>3963</v>
      </c>
      <c r="B534" s="75" t="s">
        <v>622</v>
      </c>
      <c r="C534" s="76"/>
      <c r="D534" s="77" t="s">
        <v>1178</v>
      </c>
      <c r="E534" s="78"/>
      <c r="F534" s="77"/>
      <c r="G534" s="224" t="s">
        <v>119</v>
      </c>
      <c r="H534" s="75"/>
      <c r="I534" s="77"/>
      <c r="J534" s="79">
        <v>38.24</v>
      </c>
      <c r="K534" s="225"/>
      <c r="L534" s="226" t="s">
        <v>622</v>
      </c>
      <c r="M534" s="227">
        <f>IF(K534&lt;&gt;"",L534-K534,0)</f>
        <v>0</v>
      </c>
      <c r="N534" s="228">
        <v>38.24</v>
      </c>
      <c r="O534" s="229">
        <f>IF(K534&lt;&gt;"",N534*M534,0)</f>
        <v>0</v>
      </c>
      <c r="P534">
        <f t="shared" si="24"/>
        <v>0</v>
      </c>
    </row>
    <row r="535" spans="1:16" ht="12.75">
      <c r="A535" s="223">
        <v>3964</v>
      </c>
      <c r="B535" s="75" t="s">
        <v>622</v>
      </c>
      <c r="C535" s="76"/>
      <c r="D535" s="77" t="s">
        <v>1178</v>
      </c>
      <c r="E535" s="78"/>
      <c r="F535" s="77"/>
      <c r="G535" s="224" t="s">
        <v>119</v>
      </c>
      <c r="H535" s="75"/>
      <c r="I535" s="77"/>
      <c r="J535" s="79">
        <v>1525.26</v>
      </c>
      <c r="K535" s="225"/>
      <c r="L535" s="226" t="s">
        <v>622</v>
      </c>
      <c r="M535" s="227">
        <f>IF(K535&lt;&gt;"",L535-K535,0)</f>
        <v>0</v>
      </c>
      <c r="N535" s="228">
        <v>1525.26</v>
      </c>
      <c r="O535" s="229">
        <f>IF(K535&lt;&gt;"",N535*M535,0)</f>
        <v>0</v>
      </c>
      <c r="P535">
        <f t="shared" si="24"/>
        <v>0</v>
      </c>
    </row>
    <row r="536" spans="1:16" ht="12.75">
      <c r="A536" s="223">
        <v>3965</v>
      </c>
      <c r="B536" s="75" t="s">
        <v>622</v>
      </c>
      <c r="C536" s="76"/>
      <c r="D536" s="77" t="s">
        <v>1179</v>
      </c>
      <c r="E536" s="78"/>
      <c r="F536" s="77"/>
      <c r="G536" s="224" t="s">
        <v>119</v>
      </c>
      <c r="H536" s="75"/>
      <c r="I536" s="77"/>
      <c r="J536" s="79">
        <v>1135.43</v>
      </c>
      <c r="K536" s="225"/>
      <c r="L536" s="226" t="s">
        <v>622</v>
      </c>
      <c r="M536" s="227">
        <f>IF(K536&lt;&gt;"",L536-K536,0)</f>
        <v>0</v>
      </c>
      <c r="N536" s="228">
        <v>1135.43</v>
      </c>
      <c r="O536" s="229">
        <f>IF(K536&lt;&gt;"",N536*M536,0)</f>
        <v>0</v>
      </c>
      <c r="P536">
        <f t="shared" si="24"/>
        <v>0</v>
      </c>
    </row>
    <row r="537" spans="1:16" ht="12.75">
      <c r="A537" s="223">
        <v>3966</v>
      </c>
      <c r="B537" s="75" t="s">
        <v>622</v>
      </c>
      <c r="C537" s="76"/>
      <c r="D537" s="77" t="s">
        <v>1179</v>
      </c>
      <c r="E537" s="78"/>
      <c r="F537" s="77"/>
      <c r="G537" s="224" t="s">
        <v>119</v>
      </c>
      <c r="H537" s="75"/>
      <c r="I537" s="77"/>
      <c r="J537" s="79">
        <v>4084.94</v>
      </c>
      <c r="K537" s="225"/>
      <c r="L537" s="226" t="s">
        <v>622</v>
      </c>
      <c r="M537" s="227">
        <f>IF(K537&lt;&gt;"",L537-K537,0)</f>
        <v>0</v>
      </c>
      <c r="N537" s="228">
        <v>4084.94</v>
      </c>
      <c r="O537" s="229">
        <f>IF(K537&lt;&gt;"",N537*M537,0)</f>
        <v>0</v>
      </c>
      <c r="P537">
        <f t="shared" si="24"/>
        <v>0</v>
      </c>
    </row>
    <row r="538" spans="1:16" ht="12.75">
      <c r="A538" s="223">
        <v>3967</v>
      </c>
      <c r="B538" s="75" t="s">
        <v>622</v>
      </c>
      <c r="C538" s="76"/>
      <c r="D538" s="77" t="s">
        <v>1180</v>
      </c>
      <c r="E538" s="78"/>
      <c r="F538" s="77"/>
      <c r="G538" s="224" t="s">
        <v>119</v>
      </c>
      <c r="H538" s="75"/>
      <c r="I538" s="77"/>
      <c r="J538" s="79">
        <v>2469.47</v>
      </c>
      <c r="K538" s="225"/>
      <c r="L538" s="226" t="s">
        <v>622</v>
      </c>
      <c r="M538" s="227">
        <f>IF(K538&lt;&gt;"",L538-K538,0)</f>
        <v>0</v>
      </c>
      <c r="N538" s="228">
        <v>2469.47</v>
      </c>
      <c r="O538" s="229">
        <f>IF(K538&lt;&gt;"",N538*M538,0)</f>
        <v>0</v>
      </c>
      <c r="P538">
        <f t="shared" si="24"/>
        <v>0</v>
      </c>
    </row>
    <row r="539" spans="1:16" ht="12.75">
      <c r="A539" s="223">
        <v>3968</v>
      </c>
      <c r="B539" s="75" t="s">
        <v>622</v>
      </c>
      <c r="C539" s="76"/>
      <c r="D539" s="77" t="s">
        <v>1180</v>
      </c>
      <c r="E539" s="78"/>
      <c r="F539" s="77"/>
      <c r="G539" s="224" t="s">
        <v>119</v>
      </c>
      <c r="H539" s="75"/>
      <c r="I539" s="77"/>
      <c r="J539" s="79">
        <v>1650.16</v>
      </c>
      <c r="K539" s="225"/>
      <c r="L539" s="226" t="s">
        <v>622</v>
      </c>
      <c r="M539" s="227">
        <f>IF(K539&lt;&gt;"",L539-K539,0)</f>
        <v>0</v>
      </c>
      <c r="N539" s="228">
        <v>1650.16</v>
      </c>
      <c r="O539" s="229">
        <f>IF(K539&lt;&gt;"",N539*M539,0)</f>
        <v>0</v>
      </c>
      <c r="P539">
        <f t="shared" si="24"/>
        <v>0</v>
      </c>
    </row>
    <row r="540" spans="1:15" ht="12.75">
      <c r="A540" s="223"/>
      <c r="B540" s="75"/>
      <c r="C540" s="76"/>
      <c r="D540" s="77"/>
      <c r="E540" s="78"/>
      <c r="F540" s="77"/>
      <c r="G540" s="224"/>
      <c r="H540" s="75"/>
      <c r="I540" s="77"/>
      <c r="J540" s="79"/>
      <c r="K540" s="230"/>
      <c r="L540" s="231"/>
      <c r="M540" s="232"/>
      <c r="N540" s="233"/>
      <c r="O540" s="234"/>
    </row>
    <row r="541" spans="1:15" ht="12.75">
      <c r="A541" s="223"/>
      <c r="B541" s="75"/>
      <c r="C541" s="76"/>
      <c r="D541" s="77"/>
      <c r="E541" s="78"/>
      <c r="F541" s="77"/>
      <c r="G541" s="224"/>
      <c r="H541" s="75"/>
      <c r="I541" s="77"/>
      <c r="J541" s="79"/>
      <c r="K541" s="230"/>
      <c r="L541" s="231"/>
      <c r="M541" s="235" t="s">
        <v>1181</v>
      </c>
      <c r="N541" s="236">
        <f>SUM(P8:P539)</f>
        <v>0</v>
      </c>
      <c r="O541" s="237">
        <f>SUM(O8:O539)</f>
        <v>0</v>
      </c>
    </row>
    <row r="542" spans="1:15" ht="12.75">
      <c r="A542" s="223"/>
      <c r="B542" s="75"/>
      <c r="C542" s="76"/>
      <c r="D542" s="77"/>
      <c r="E542" s="78"/>
      <c r="F542" s="77"/>
      <c r="G542" s="224"/>
      <c r="H542" s="75"/>
      <c r="I542" s="77"/>
      <c r="J542" s="79"/>
      <c r="K542" s="230"/>
      <c r="L542" s="231"/>
      <c r="M542" s="235" t="s">
        <v>1182</v>
      </c>
      <c r="N542" s="236"/>
      <c r="O542" s="237">
        <f>IF(N541&lt;&gt;0,O541/N541,0)</f>
        <v>0</v>
      </c>
    </row>
    <row r="543" spans="1:15" ht="12.75">
      <c r="A543" s="223"/>
      <c r="B543" s="75"/>
      <c r="C543" s="76"/>
      <c r="D543" s="77"/>
      <c r="E543" s="78"/>
      <c r="F543" s="77"/>
      <c r="G543" s="224"/>
      <c r="H543" s="75"/>
      <c r="I543" s="77"/>
      <c r="J543" s="79"/>
      <c r="K543" s="230"/>
      <c r="L543" s="231"/>
      <c r="M543" s="235"/>
      <c r="N543" s="236"/>
      <c r="O543" s="237"/>
    </row>
    <row r="544" spans="1:15" ht="12.75">
      <c r="A544" s="223"/>
      <c r="B544" s="75"/>
      <c r="C544" s="76"/>
      <c r="D544" s="77"/>
      <c r="E544" s="78"/>
      <c r="F544" s="77"/>
      <c r="G544" s="224"/>
      <c r="H544" s="75"/>
      <c r="I544" s="77"/>
      <c r="J544" s="79"/>
      <c r="K544" s="230"/>
      <c r="L544" s="231"/>
      <c r="M544" s="235" t="s">
        <v>915</v>
      </c>
      <c r="N544" s="236">
        <f>FattureTempi!AG344</f>
        <v>389249.5300000001</v>
      </c>
      <c r="O544" s="237">
        <f>FattureTempi!AH344</f>
        <v>-17166996.34</v>
      </c>
    </row>
    <row r="545" spans="1:15" ht="12.75">
      <c r="A545" s="223"/>
      <c r="B545" s="75"/>
      <c r="C545" s="76"/>
      <c r="D545" s="77"/>
      <c r="E545" s="78"/>
      <c r="F545" s="77"/>
      <c r="G545" s="224"/>
      <c r="H545" s="75"/>
      <c r="I545" s="77"/>
      <c r="J545" s="79"/>
      <c r="K545" s="230"/>
      <c r="L545" s="231"/>
      <c r="M545" s="235" t="s">
        <v>916</v>
      </c>
      <c r="N545" s="236"/>
      <c r="O545" s="237">
        <f>FattureTempi!AH345</f>
        <v>-44.102805570503826</v>
      </c>
    </row>
    <row r="546" spans="1:15" ht="12.75">
      <c r="A546" s="223"/>
      <c r="B546" s="75"/>
      <c r="C546" s="76"/>
      <c r="D546" s="77"/>
      <c r="E546" s="78"/>
      <c r="F546" s="77"/>
      <c r="G546" s="224"/>
      <c r="H546" s="75"/>
      <c r="I546" s="77"/>
      <c r="J546" s="79"/>
      <c r="K546" s="230"/>
      <c r="L546" s="231"/>
      <c r="M546" s="235"/>
      <c r="N546" s="236"/>
      <c r="O546" s="237"/>
    </row>
    <row r="547" spans="1:15" ht="12.75">
      <c r="A547" s="223"/>
      <c r="B547" s="75"/>
      <c r="C547" s="76"/>
      <c r="D547" s="77"/>
      <c r="E547" s="78"/>
      <c r="F547" s="77"/>
      <c r="G547" s="224"/>
      <c r="H547" s="75"/>
      <c r="I547" s="77"/>
      <c r="J547" s="79"/>
      <c r="K547" s="230"/>
      <c r="L547" s="231"/>
      <c r="M547" s="238" t="s">
        <v>1183</v>
      </c>
      <c r="N547" s="239">
        <f>N544+N541</f>
        <v>389249.5300000001</v>
      </c>
      <c r="O547" s="240">
        <f>O544+O541</f>
        <v>-17166996.34</v>
      </c>
    </row>
    <row r="548" spans="1:15" ht="12.75">
      <c r="A548" s="223"/>
      <c r="B548" s="75"/>
      <c r="C548" s="76"/>
      <c r="D548" s="77"/>
      <c r="E548" s="78"/>
      <c r="F548" s="77"/>
      <c r="G548" s="224"/>
      <c r="H548" s="75"/>
      <c r="I548" s="77"/>
      <c r="J548" s="79"/>
      <c r="K548" s="230"/>
      <c r="L548" s="231"/>
      <c r="M548" s="238" t="s">
        <v>1184</v>
      </c>
      <c r="N548" s="239"/>
      <c r="O548" s="240">
        <f>(O547/N547)</f>
        <v>-44.102805570503826</v>
      </c>
    </row>
    <row r="549" ht="12.75">
      <c r="O549" s="135"/>
    </row>
    <row r="550" spans="9:10" ht="12.75">
      <c r="I550" s="6"/>
      <c r="J55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7" t="s">
        <v>101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2" t="s">
        <v>100</v>
      </c>
      <c r="B5" s="29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1" t="s">
        <v>98</v>
      </c>
      <c r="O5" s="302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2" t="s">
        <v>97</v>
      </c>
      <c r="B7" s="286"/>
      <c r="C7" s="165">
        <f>Debiti!G6</f>
        <v>0</v>
      </c>
      <c r="D7" s="163"/>
      <c r="E7" s="306" t="s">
        <v>111</v>
      </c>
      <c r="F7" s="307"/>
      <c r="G7" s="307"/>
      <c r="H7" s="97"/>
      <c r="I7" s="184"/>
      <c r="J7" s="183"/>
      <c r="K7" s="97"/>
      <c r="L7" s="174"/>
      <c r="M7" s="182"/>
      <c r="N7" s="301" t="s">
        <v>96</v>
      </c>
      <c r="O7" s="302"/>
      <c r="P7" s="302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4" t="s">
        <v>95</v>
      </c>
      <c r="B9" s="300"/>
      <c r="C9" s="175">
        <f>ElencoFatture!O6</f>
        <v>0</v>
      </c>
      <c r="D9" s="176"/>
      <c r="E9" s="294" t="s">
        <v>89</v>
      </c>
      <c r="F9" s="29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4" t="s">
        <v>93</v>
      </c>
      <c r="B10" s="29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4" t="s">
        <v>92</v>
      </c>
      <c r="B11" s="296"/>
      <c r="C11" s="175">
        <f>ElencoFatture!O8</f>
        <v>0</v>
      </c>
      <c r="D11" s="176"/>
      <c r="E11" s="294" t="s">
        <v>89</v>
      </c>
      <c r="F11" s="300"/>
      <c r="G11" s="175">
        <f>C11/100*5</f>
        <v>0</v>
      </c>
      <c r="H11" s="163"/>
      <c r="I11" s="305"/>
      <c r="J11" s="305"/>
      <c r="K11" s="97"/>
      <c r="L11" s="174"/>
      <c r="M11" s="161"/>
      <c r="N11" s="301" t="s">
        <v>91</v>
      </c>
      <c r="O11" s="302"/>
      <c r="P11" s="302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2" t="s">
        <v>90</v>
      </c>
      <c r="B13" s="283"/>
      <c r="C13" s="165">
        <f>C11</f>
        <v>0</v>
      </c>
      <c r="D13" s="173"/>
      <c r="E13" s="282" t="s">
        <v>89</v>
      </c>
      <c r="F13" s="283"/>
      <c r="G13" s="164">
        <f>C13/100*5</f>
        <v>0</v>
      </c>
      <c r="H13" s="163"/>
      <c r="I13" s="287" t="s">
        <v>88</v>
      </c>
      <c r="J13" s="288"/>
      <c r="L13" s="162" t="str">
        <f>IF(ROUND(C7,2)&lt;=ROUND(G13,2),"SI","NO")</f>
        <v>SI</v>
      </c>
      <c r="M13" s="161"/>
      <c r="N13" s="303" t="s">
        <v>87</v>
      </c>
      <c r="O13" s="304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2" t="s">
        <v>86</v>
      </c>
      <c r="B15" s="286"/>
      <c r="C15" s="165">
        <v>0</v>
      </c>
      <c r="D15" s="97"/>
      <c r="E15" s="282" t="s">
        <v>85</v>
      </c>
      <c r="F15" s="283"/>
      <c r="G15" s="164">
        <f>IF(OR(C15=0,C15="0,00"),0,C7/C15)</f>
        <v>0</v>
      </c>
      <c r="H15" s="163"/>
      <c r="I15" s="287" t="s">
        <v>84</v>
      </c>
      <c r="J15" s="288"/>
      <c r="L15" s="162" t="str">
        <f>IF(G15&lt;=0.9,"SI","NO")</f>
        <v>SI</v>
      </c>
      <c r="M15" s="161"/>
      <c r="N15" s="303" t="s">
        <v>83</v>
      </c>
      <c r="O15" s="304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4" t="s">
        <v>82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ht="15">
      <c r="A19" s="285" t="s">
        <v>81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5">
      <c r="A20" s="281" t="s">
        <v>80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1" t="s">
        <v>78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3" ht="15">
      <c r="A23" s="281" t="s">
        <v>77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5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3" ht="15">
      <c r="A25" s="281" t="s">
        <v>75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7" t="s">
        <v>70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1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2" t="s">
        <v>71</v>
      </c>
      <c r="B5" s="308"/>
      <c r="C5" s="308"/>
      <c r="D5" s="308"/>
      <c r="E5" s="308"/>
      <c r="F5" s="30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2" t="s">
        <v>72</v>
      </c>
      <c r="B6" s="308"/>
      <c r="C6" s="308"/>
      <c r="D6" s="308"/>
      <c r="E6" s="308"/>
      <c r="F6" s="308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9" t="s">
        <v>14</v>
      </c>
      <c r="B8" s="273"/>
      <c r="C8" s="274"/>
      <c r="D8" s="249" t="s">
        <v>15</v>
      </c>
      <c r="E8" s="273"/>
      <c r="F8" s="273"/>
      <c r="G8" s="273"/>
      <c r="H8" s="273"/>
      <c r="I8" s="273"/>
      <c r="J8" s="273"/>
      <c r="K8" s="274"/>
      <c r="L8" s="249" t="s">
        <v>16</v>
      </c>
      <c r="M8" s="273"/>
      <c r="N8" s="274"/>
      <c r="O8" s="249" t="s">
        <v>1</v>
      </c>
      <c r="P8" s="273"/>
      <c r="Q8" s="273"/>
      <c r="R8" s="249" t="s">
        <v>17</v>
      </c>
      <c r="S8" s="274"/>
      <c r="T8" s="249" t="s">
        <v>18</v>
      </c>
      <c r="U8" s="273"/>
      <c r="V8" s="273"/>
      <c r="W8" s="274"/>
      <c r="X8" s="249" t="s">
        <v>19</v>
      </c>
      <c r="Y8" s="273"/>
      <c r="Z8" s="27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3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52"/>
    </row>
    <row r="4" spans="1:17" s="90" customFormat="1" ht="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  <c r="Q4" s="152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7" t="s">
        <v>95</v>
      </c>
      <c r="D6" s="328"/>
      <c r="E6" s="328"/>
      <c r="F6" s="328"/>
      <c r="G6" s="329"/>
      <c r="H6" s="200">
        <v>0</v>
      </c>
      <c r="I6" s="204"/>
      <c r="J6" s="325" t="s">
        <v>95</v>
      </c>
      <c r="K6" s="325"/>
      <c r="L6" s="325"/>
      <c r="M6" s="325"/>
      <c r="N6" s="326"/>
      <c r="O6" s="205">
        <v>0</v>
      </c>
      <c r="P6" s="204"/>
    </row>
    <row r="7" spans="3:16" s="90" customFormat="1" ht="22.5" customHeight="1">
      <c r="C7" s="327" t="s">
        <v>93</v>
      </c>
      <c r="D7" s="328"/>
      <c r="E7" s="328"/>
      <c r="F7" s="328"/>
      <c r="G7" s="201"/>
      <c r="H7" s="200">
        <v>0</v>
      </c>
      <c r="I7" s="202"/>
      <c r="J7" s="323" t="s">
        <v>93</v>
      </c>
      <c r="K7" s="323"/>
      <c r="L7" s="323"/>
      <c r="M7" s="323"/>
      <c r="N7" s="324"/>
      <c r="O7" s="203">
        <v>0</v>
      </c>
      <c r="P7" s="202"/>
    </row>
    <row r="8" spans="3:16" s="90" customFormat="1" ht="22.5" customHeight="1">
      <c r="C8" s="327" t="s">
        <v>92</v>
      </c>
      <c r="D8" s="328"/>
      <c r="E8" s="328"/>
      <c r="F8" s="328"/>
      <c r="G8" s="201"/>
      <c r="H8" s="200">
        <f>H6-H7</f>
        <v>0</v>
      </c>
      <c r="I8" s="198"/>
      <c r="J8" s="321" t="s">
        <v>92</v>
      </c>
      <c r="K8" s="321"/>
      <c r="L8" s="321"/>
      <c r="M8" s="321"/>
      <c r="N8" s="32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9" t="s">
        <v>14</v>
      </c>
      <c r="B11" s="274"/>
      <c r="C11" s="249" t="s">
        <v>15</v>
      </c>
      <c r="D11" s="273"/>
      <c r="E11" s="273"/>
      <c r="F11" s="273"/>
      <c r="G11" s="273"/>
      <c r="H11" s="273"/>
      <c r="I11" s="274"/>
      <c r="J11" s="249" t="s">
        <v>1</v>
      </c>
      <c r="K11" s="274"/>
      <c r="L11" s="150"/>
      <c r="M11" s="249" t="s">
        <v>62</v>
      </c>
      <c r="N11" s="273"/>
      <c r="O11" s="273"/>
      <c r="P11" s="27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Bua Paola</cp:lastModifiedBy>
  <cp:lastPrinted>2015-01-23T09:39:52Z</cp:lastPrinted>
  <dcterms:created xsi:type="dcterms:W3CDTF">1996-11-05T10:16:36Z</dcterms:created>
  <dcterms:modified xsi:type="dcterms:W3CDTF">2023-02-02T13:54:00Z</dcterms:modified>
  <cp:category/>
  <cp:version/>
  <cp:contentType/>
  <cp:contentStatus/>
</cp:coreProperties>
</file>