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<sst xmlns="http://schemas.openxmlformats.org/spreadsheetml/2006/main" count="870" uniqueCount="149">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</sst>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9997.73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160000</v>
      </c>
      <c r="E7" s="40"/>
    </row>
    <row r="8" spans="2:5" ht="15.75" thickBot="1">
      <c r="B8" s="9"/>
      <c r="C8" s="6" t="s">
        <v>7</v>
      </c>
      <c r="D8" s="41"/>
      <c r="E8" s="42">
        <v>637534.23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0</v>
      </c>
      <c r="E10" s="45">
        <v>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1200000</v>
      </c>
      <c r="E18" s="45">
        <v>1200000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1200000</v>
      </c>
      <c r="E23" s="51">
        <f>E18+E19+E20+E21+E22</f>
        <v>1200000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0</v>
      </c>
      <c r="E27" s="45">
        <v>588.77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62580.51</v>
      </c>
      <c r="E29" s="50">
        <v>26456.05</v>
      </c>
    </row>
    <row r="30" spans="2:5" ht="15.75" thickBot="1">
      <c r="B30" s="16">
        <v>30000</v>
      </c>
      <c r="C30" s="15" t="s">
        <v>32</v>
      </c>
      <c r="D30" s="48">
        <f>D25+D26+D27+D28+D29</f>
        <v>62580.51</v>
      </c>
      <c r="E30" s="51">
        <f>E25+E26+E27+E28+E29</f>
        <v>27044.82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257430.13000000003</v>
      </c>
      <c r="E54" s="45">
        <v>256831.22999999992</v>
      </c>
    </row>
    <row r="55" spans="2:5" ht="15">
      <c r="B55" s="13">
        <v>90200</v>
      </c>
      <c r="C55" s="54" t="s">
        <v>62</v>
      </c>
      <c r="D55" s="60">
        <v>2567.43</v>
      </c>
      <c r="E55" s="61">
        <v>2574.43</v>
      </c>
    </row>
    <row r="56" spans="2:5" ht="15.75" thickBot="1">
      <c r="B56" s="16">
        <v>90000</v>
      </c>
      <c r="C56" s="15" t="s">
        <v>63</v>
      </c>
      <c r="D56" s="48">
        <f>D54+D55</f>
        <v>259997.56000000003</v>
      </c>
      <c r="E56" s="51">
        <f>E54+E55</f>
        <v>259405.65999999992</v>
      </c>
    </row>
    <row r="57" spans="2:5" ht="16.5" thickBot="1" thickTop="1">
      <c r="B57" s="109" t="s">
        <v>64</v>
      </c>
      <c r="C57" s="110"/>
      <c r="D57" s="52">
        <f>D16+D23+D30+D37+D43+D49+D52+D56</f>
        <v>1522578.07</v>
      </c>
      <c r="E57" s="55">
        <f>E16+E23+E30+E37+E43+E49+E52+E56</f>
        <v>1486450.48</v>
      </c>
    </row>
    <row r="58" spans="2:5" ht="16.5" thickBot="1" thickTop="1">
      <c r="B58" s="109" t="s">
        <v>65</v>
      </c>
      <c r="C58" s="110"/>
      <c r="D58" s="52">
        <f>D57+D5+D6+D7+D8</f>
        <v>1692575.8</v>
      </c>
      <c r="E58" s="55">
        <f>E57+E5+E6+E7+E8</f>
        <v>2123984.71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IF((Spese_Rendiconto_2021!BV53+Spese_Rendiconto_2021!BW53-Entrate_Rendiconto_2021!D58)&gt;0,Spese_Rendiconto_2021!BV53+Spese_Rendiconto_2021!BW53-Entrate_Rendiconto_2021!D58,0)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372709.52999999997</v>
      </c>
      <c r="E10" s="88">
        <v>0</v>
      </c>
      <c r="F10" s="89">
        <v>372507.63000000006</v>
      </c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>
        <v>449700.96</v>
      </c>
      <c r="AX10" s="88">
        <v>0</v>
      </c>
      <c r="AY10" s="89">
        <v>446404.8400000001</v>
      </c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822410.49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818912.4700000002</v>
      </c>
    </row>
    <row r="11" spans="2:76" ht="15">
      <c r="B11" s="13">
        <v>102</v>
      </c>
      <c r="C11" s="25" t="s">
        <v>92</v>
      </c>
      <c r="D11" s="87">
        <v>28089.969999999998</v>
      </c>
      <c r="E11" s="88">
        <v>0</v>
      </c>
      <c r="F11" s="89">
        <v>40843.25</v>
      </c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>
        <v>32003.639999999996</v>
      </c>
      <c r="AX11" s="88">
        <v>0</v>
      </c>
      <c r="AY11" s="89">
        <v>31868.769999999997</v>
      </c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60093.60999999999</v>
      </c>
      <c r="BW11" s="76">
        <f t="shared" si="1"/>
        <v>0</v>
      </c>
      <c r="BX11" s="78">
        <f t="shared" si="2"/>
        <v>72712.01999999999</v>
      </c>
    </row>
    <row r="12" spans="2:76" ht="15">
      <c r="B12" s="13">
        <v>103</v>
      </c>
      <c r="C12" s="25" t="s">
        <v>93</v>
      </c>
      <c r="D12" s="87">
        <v>135183.86999999997</v>
      </c>
      <c r="E12" s="88">
        <v>176698.2</v>
      </c>
      <c r="F12" s="89">
        <v>133071.63999999998</v>
      </c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>
        <v>15386.61</v>
      </c>
      <c r="AX12" s="88">
        <v>0</v>
      </c>
      <c r="AY12" s="89">
        <v>1505.78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150570.47999999998</v>
      </c>
      <c r="BW12" s="76">
        <f t="shared" si="1"/>
        <v>176698.2</v>
      </c>
      <c r="BX12" s="78">
        <f t="shared" si="2"/>
        <v>134577.41999999998</v>
      </c>
    </row>
    <row r="13" spans="2:76" ht="15">
      <c r="B13" s="13">
        <v>104</v>
      </c>
      <c r="C13" s="25" t="s">
        <v>19</v>
      </c>
      <c r="D13" s="87">
        <v>243.26999999999998</v>
      </c>
      <c r="E13" s="88">
        <v>0</v>
      </c>
      <c r="F13" s="89">
        <v>243.26999999999998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243.26999999999998</v>
      </c>
      <c r="BW13" s="76">
        <f t="shared" si="1"/>
        <v>0</v>
      </c>
      <c r="BX13" s="78">
        <f t="shared" si="2"/>
        <v>243.26999999999998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0</v>
      </c>
      <c r="E18" s="88">
        <v>0</v>
      </c>
      <c r="F18" s="89">
        <v>0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7576</v>
      </c>
      <c r="E19" s="88">
        <v>0</v>
      </c>
      <c r="F19" s="89">
        <v>32889.9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>
        <v>0</v>
      </c>
      <c r="AX19" s="88">
        <v>0</v>
      </c>
      <c r="AY19" s="100">
        <v>0</v>
      </c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7576</v>
      </c>
      <c r="BW19" s="76">
        <f t="shared" si="1"/>
        <v>0</v>
      </c>
      <c r="BX19" s="78">
        <f t="shared" si="2"/>
        <v>32889.9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543802.6399999999</v>
      </c>
      <c r="E20" s="77">
        <f t="shared" si="3"/>
        <v>176698.2</v>
      </c>
      <c r="F20" s="78">
        <f t="shared" si="3"/>
        <v>579555.6900000001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497091.21</v>
      </c>
      <c r="AX20" s="77">
        <f t="shared" si="3"/>
        <v>0</v>
      </c>
      <c r="AY20" s="76">
        <f t="shared" si="3"/>
        <v>479779.39000000013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1040893.85</v>
      </c>
      <c r="BW20" s="76">
        <f>BW10+BW11+BW12+BW13+BW14+BW15+BW16+BW17+BW18+BW19</f>
        <v>176698.2</v>
      </c>
      <c r="BX20" s="94">
        <f>BX10+BX11+BX12+BX13+BX14+BX15+BX16+BX17+BX18+BX19</f>
        <v>1059335.08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6285.11</v>
      </c>
      <c r="E24" s="88">
        <v>0</v>
      </c>
      <c r="F24" s="89">
        <v>7578.679999999999</v>
      </c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>
        <v>0</v>
      </c>
      <c r="AX24" s="88">
        <v>0</v>
      </c>
      <c r="AY24" s="100">
        <v>0</v>
      </c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6285.11</v>
      </c>
      <c r="BW24" s="76">
        <f t="shared" si="4"/>
        <v>0</v>
      </c>
      <c r="BX24" s="78">
        <f t="shared" si="4"/>
        <v>7578.679999999999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6285.11</v>
      </c>
      <c r="E28" s="77">
        <f t="shared" si="5"/>
        <v>0</v>
      </c>
      <c r="F28" s="78">
        <f t="shared" si="5"/>
        <v>7578.679999999999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6285.11</v>
      </c>
      <c r="BW28" s="76">
        <f>BW23+BW24+BW25+BW26+BW27</f>
        <v>0</v>
      </c>
      <c r="BX28" s="94">
        <f>BX23+BX24+BX25+BX26+BX27</f>
        <v>7578.679999999999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257430.13</v>
      </c>
      <c r="BS49" s="88">
        <v>0</v>
      </c>
      <c r="BT49" s="100">
        <v>251488.04999999996</v>
      </c>
      <c r="BU49" s="75"/>
      <c r="BV49" s="84">
        <f aca="true" t="shared" si="15" ref="BV49:BX50">D49+G49+J49+M49+P49+S49+V49+Y49+AB49+AE49+AH49+AK49+AN49+AQ49+AT49+AW49+AZ49+BC49+BF49+BI49+BL49+BO49+BR49</f>
        <v>257430.13</v>
      </c>
      <c r="BW49" s="76">
        <f t="shared" si="15"/>
        <v>0</v>
      </c>
      <c r="BX49" s="78">
        <f t="shared" si="15"/>
        <v>251488.04999999996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2567.43</v>
      </c>
      <c r="BS50" s="88">
        <v>0</v>
      </c>
      <c r="BT50" s="100">
        <v>2574.43</v>
      </c>
      <c r="BU50" s="75"/>
      <c r="BV50" s="84">
        <f t="shared" si="15"/>
        <v>2567.43</v>
      </c>
      <c r="BW50" s="76">
        <f t="shared" si="15"/>
        <v>0</v>
      </c>
      <c r="BX50" s="78">
        <f t="shared" si="15"/>
        <v>2574.43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259997.56</v>
      </c>
      <c r="BS51" s="77">
        <f>BS49+BS50</f>
        <v>0</v>
      </c>
      <c r="BT51" s="76">
        <f>BT49+BT50</f>
        <v>254062.47999999995</v>
      </c>
      <c r="BU51" s="84"/>
      <c r="BV51" s="84">
        <f>BV49+BV50</f>
        <v>259997.56</v>
      </c>
      <c r="BW51" s="76">
        <f>BW49+BW50</f>
        <v>0</v>
      </c>
      <c r="BX51" s="94">
        <f>BX49+BX50</f>
        <v>254062.47999999995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550087.7499999999</v>
      </c>
      <c r="E53" s="85">
        <f t="shared" si="18"/>
        <v>176698.2</v>
      </c>
      <c r="F53" s="85">
        <f t="shared" si="18"/>
        <v>587134.3700000001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497091.21</v>
      </c>
      <c r="AX53" s="85">
        <f t="shared" si="19"/>
        <v>0</v>
      </c>
      <c r="AY53" s="85">
        <f t="shared" si="19"/>
        <v>479779.39000000013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259997.56</v>
      </c>
      <c r="BS53" s="85">
        <f t="shared" si="19"/>
        <v>0</v>
      </c>
      <c r="BT53" s="85">
        <f t="shared" si="19"/>
        <v>254062.47999999995</v>
      </c>
      <c r="BU53" s="85">
        <f>BU8</f>
        <v>0</v>
      </c>
      <c r="BV53" s="101">
        <f>BV8+BV20+BV28+BV35+BV42+BV46+BV51</f>
        <v>1307176.52</v>
      </c>
      <c r="BW53" s="86">
        <f>BW20+BW28+BW35+BW42+BW46+BW51</f>
        <v>176698.2</v>
      </c>
      <c r="BX53" s="86">
        <f>BX20+BX28+BX35+BX42+BX46+BX51</f>
        <v>1320976.24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IF((Spese_Rendiconto_2021!BV53+Spese_Rendiconto_2021!BW53-Entrate_Rendiconto_2021!D58)&lt;0,Entrate_Rendiconto_2021!D58-Spese_Rendiconto_2021!BV53-Spese_Rendiconto_2021!BW53,0)</f>
        <v>208701.08000000002</v>
      </c>
      <c r="BW54" s="92"/>
      <c r="BX54" s="93">
        <f>IF((Spese_Rendiconto_2021!BX53-Entrate_Rendiconto_2021!E58)&lt;0,Entrate_Rendiconto_2021!E58-Spese_Rendiconto_2021!BX53,0)</f>
        <v>803008.47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2022-10-18T13:24:27Z</dcterms:modified>
  <cp:category/>
  <cp:version/>
  <cp:contentType/>
  <cp:contentStatus/>
</cp:coreProperties>
</file>