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<sst xmlns="http://schemas.openxmlformats.org/spreadsheetml/2006/main" count="870" uniqueCount="149">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</sst>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64101.47</v>
      </c>
      <c r="E5" s="38"/>
    </row>
    <row r="6" spans="2:5" ht="15">
      <c r="B6" s="8"/>
      <c r="C6" s="5" t="s">
        <v>5</v>
      </c>
      <c r="D6" s="39">
        <v>516354.66</v>
      </c>
      <c r="E6" s="40"/>
    </row>
    <row r="7" spans="2:5" ht="15">
      <c r="B7" s="8"/>
      <c r="C7" s="5" t="s">
        <v>6</v>
      </c>
      <c r="D7" s="39">
        <v>103159.95999999999</v>
      </c>
      <c r="E7" s="40"/>
    </row>
    <row r="8" spans="2:5" ht="15.75" thickBot="1">
      <c r="B8" s="9"/>
      <c r="C8" s="6" t="s">
        <v>7</v>
      </c>
      <c r="D8" s="41"/>
      <c r="E8" s="42">
        <v>818516.21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486152.39999999985</v>
      </c>
      <c r="E10" s="45">
        <v>474812.63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46606.7</v>
      </c>
      <c r="E14" s="45">
        <v>44427.43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532759.0999999999</v>
      </c>
      <c r="E16" s="51">
        <f>E10+E11+E12+E13+E14+E15</f>
        <v>519240.06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52395.25000000001</v>
      </c>
      <c r="E18" s="45">
        <v>47421.54000000001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52395.25000000001</v>
      </c>
      <c r="E23" s="51">
        <f>E18+E19+E20+E21+E22</f>
        <v>47421.54000000001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168452.64</v>
      </c>
      <c r="E25" s="45">
        <v>217989.46</v>
      </c>
    </row>
    <row r="26" spans="2:5" ht="15">
      <c r="B26" s="13">
        <v>30200</v>
      </c>
      <c r="C26" s="54" t="s">
        <v>28</v>
      </c>
      <c r="D26" s="39">
        <v>105731.8</v>
      </c>
      <c r="E26" s="45">
        <v>105629.96</v>
      </c>
    </row>
    <row r="27" spans="2:5" ht="15">
      <c r="B27" s="13">
        <v>30300</v>
      </c>
      <c r="C27" s="54" t="s">
        <v>29</v>
      </c>
      <c r="D27" s="39">
        <v>1807.9199999999998</v>
      </c>
      <c r="E27" s="45">
        <v>1807.9199999999998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514759.87000000005</v>
      </c>
      <c r="E29" s="50">
        <v>516848.36</v>
      </c>
    </row>
    <row r="30" spans="2:5" ht="15.75" thickBot="1">
      <c r="B30" s="16">
        <v>30000</v>
      </c>
      <c r="C30" s="15" t="s">
        <v>32</v>
      </c>
      <c r="D30" s="48">
        <f>D25+D26+D27+D28+D29</f>
        <v>790752.23</v>
      </c>
      <c r="E30" s="51">
        <f>E25+E26+E27+E28+E29</f>
        <v>842275.7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58731.04999999999</v>
      </c>
      <c r="E33" s="59">
        <v>96565.16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41540.5</v>
      </c>
      <c r="E35" s="45">
        <v>41190.5</v>
      </c>
    </row>
    <row r="36" spans="2:5" ht="15">
      <c r="B36" s="13">
        <v>40500</v>
      </c>
      <c r="C36" s="54" t="s">
        <v>39</v>
      </c>
      <c r="D36" s="49">
        <v>20055.149999999998</v>
      </c>
      <c r="E36" s="50">
        <v>19515.260000000002</v>
      </c>
    </row>
    <row r="37" spans="2:5" ht="15.75" thickBot="1">
      <c r="B37" s="16">
        <v>40000</v>
      </c>
      <c r="C37" s="15" t="s">
        <v>40</v>
      </c>
      <c r="D37" s="48">
        <f>D32+D33+D34+D35+D36</f>
        <v>120326.69999999998</v>
      </c>
      <c r="E37" s="51">
        <f>E32+E33+E34+E35+E36</f>
        <v>157270.92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206503.26</v>
      </c>
      <c r="E54" s="45">
        <v>195451.13999999998</v>
      </c>
    </row>
    <row r="55" spans="2:5" ht="15">
      <c r="B55" s="13">
        <v>90200</v>
      </c>
      <c r="C55" s="54" t="s">
        <v>62</v>
      </c>
      <c r="D55" s="61">
        <v>10917.34</v>
      </c>
      <c r="E55" s="62">
        <v>12316.64</v>
      </c>
    </row>
    <row r="56" spans="2:5" ht="15.75" thickBot="1">
      <c r="B56" s="16">
        <v>90000</v>
      </c>
      <c r="C56" s="15" t="s">
        <v>63</v>
      </c>
      <c r="D56" s="48">
        <f>D54+D55</f>
        <v>217420.6</v>
      </c>
      <c r="E56" s="51">
        <f>E54+E55</f>
        <v>207767.77999999997</v>
      </c>
    </row>
    <row r="57" spans="2:5" ht="16.5" thickBot="1" thickTop="1">
      <c r="B57" s="109" t="s">
        <v>64</v>
      </c>
      <c r="C57" s="110"/>
      <c r="D57" s="52">
        <f>D16+D23+D30+D37+D43+D49+D52+D56</f>
        <v>1713653.88</v>
      </c>
      <c r="E57" s="55">
        <f>E16+E23+E30+E37+E43+E49+E52+E56</f>
        <v>1773975.9999999998</v>
      </c>
    </row>
    <row r="58" spans="2:5" ht="16.5" thickBot="1" thickTop="1">
      <c r="B58" s="109" t="s">
        <v>65</v>
      </c>
      <c r="C58" s="110"/>
      <c r="D58" s="52">
        <f>D57+D5+D6+D7+D8</f>
        <v>2397269.9699999997</v>
      </c>
      <c r="E58" s="55">
        <f>E57+E5+E6+E7+E8</f>
        <v>2592492.21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234089.56</v>
      </c>
      <c r="E10" s="89">
        <v>27548.27</v>
      </c>
      <c r="F10" s="90">
        <v>231840.37000000002</v>
      </c>
      <c r="G10" s="88"/>
      <c r="H10" s="89"/>
      <c r="I10" s="90"/>
      <c r="J10" s="97">
        <v>35033.22</v>
      </c>
      <c r="K10" s="89">
        <v>0</v>
      </c>
      <c r="L10" s="101">
        <v>35033.219999999994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269122.78</v>
      </c>
      <c r="BW10" s="77">
        <f aca="true" t="shared" si="1" ref="BW10:BW19">E10+H10+K10+N10+Q10+T10+W10+Z10+AC10+AF10+AI10+AL10+AO10+AR10+AU10+AX10+BA10+BD10+BG10+BJ10+BM10+BP10+BS10</f>
        <v>27548.27</v>
      </c>
      <c r="BX10" s="79">
        <f aca="true" t="shared" si="2" ref="BX10:BX19">F10+I10+L10+O10+R10+U10+X10+AA10+AD10+AG10+AJ10+AM10+AP10+AS10+AV10+AY10+BB10+BE10+BH10+BK10+BN10+BQ10+BT10</f>
        <v>266873.59</v>
      </c>
    </row>
    <row r="11" spans="2:76" ht="15">
      <c r="B11" s="13">
        <v>102</v>
      </c>
      <c r="C11" s="25" t="s">
        <v>92</v>
      </c>
      <c r="D11" s="88">
        <v>17330.620000000003</v>
      </c>
      <c r="E11" s="89">
        <v>1152.44</v>
      </c>
      <c r="F11" s="90">
        <v>17175.33</v>
      </c>
      <c r="G11" s="88"/>
      <c r="H11" s="89"/>
      <c r="I11" s="90"/>
      <c r="J11" s="97">
        <v>2245.51</v>
      </c>
      <c r="K11" s="89">
        <v>0</v>
      </c>
      <c r="L11" s="101">
        <v>2245.51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284.61</v>
      </c>
      <c r="AF11" s="89">
        <v>0</v>
      </c>
      <c r="AG11" s="90">
        <v>227.51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19860.740000000005</v>
      </c>
      <c r="BW11" s="77">
        <f t="shared" si="1"/>
        <v>1152.44</v>
      </c>
      <c r="BX11" s="79">
        <f t="shared" si="2"/>
        <v>19648.350000000002</v>
      </c>
    </row>
    <row r="12" spans="2:76" ht="15">
      <c r="B12" s="13">
        <v>103</v>
      </c>
      <c r="C12" s="25" t="s">
        <v>93</v>
      </c>
      <c r="D12" s="88">
        <v>182172.03999999998</v>
      </c>
      <c r="E12" s="89">
        <v>11732</v>
      </c>
      <c r="F12" s="90">
        <v>201980.4</v>
      </c>
      <c r="G12" s="88"/>
      <c r="H12" s="89"/>
      <c r="I12" s="90"/>
      <c r="J12" s="97">
        <v>548.13</v>
      </c>
      <c r="K12" s="89">
        <v>0</v>
      </c>
      <c r="L12" s="101">
        <v>609.54</v>
      </c>
      <c r="M12" s="91">
        <v>91442.01999999999</v>
      </c>
      <c r="N12" s="89">
        <v>368</v>
      </c>
      <c r="O12" s="90">
        <v>88740.59999999999</v>
      </c>
      <c r="P12" s="91">
        <v>0</v>
      </c>
      <c r="Q12" s="89">
        <v>0</v>
      </c>
      <c r="R12" s="90">
        <v>0</v>
      </c>
      <c r="S12" s="91">
        <v>6100</v>
      </c>
      <c r="T12" s="89">
        <v>0</v>
      </c>
      <c r="U12" s="90">
        <v>6100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159007.59</v>
      </c>
      <c r="AC12" s="89">
        <v>0</v>
      </c>
      <c r="AD12" s="90">
        <v>152806.05000000002</v>
      </c>
      <c r="AE12" s="91">
        <v>85583.39</v>
      </c>
      <c r="AF12" s="89">
        <v>2500</v>
      </c>
      <c r="AG12" s="90">
        <v>74100.28</v>
      </c>
      <c r="AH12" s="91">
        <v>426.23</v>
      </c>
      <c r="AI12" s="89">
        <v>0</v>
      </c>
      <c r="AJ12" s="90">
        <v>836.0699999999999</v>
      </c>
      <c r="AK12" s="91">
        <v>6125.47</v>
      </c>
      <c r="AL12" s="89">
        <v>0</v>
      </c>
      <c r="AM12" s="90">
        <v>4990.2699999999995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531404.8699999999</v>
      </c>
      <c r="BW12" s="77">
        <f t="shared" si="1"/>
        <v>14600</v>
      </c>
      <c r="BX12" s="79">
        <f t="shared" si="2"/>
        <v>530163.21</v>
      </c>
    </row>
    <row r="13" spans="2:76" ht="15">
      <c r="B13" s="13">
        <v>104</v>
      </c>
      <c r="C13" s="25" t="s">
        <v>19</v>
      </c>
      <c r="D13" s="88">
        <v>12794.689999999999</v>
      </c>
      <c r="E13" s="89">
        <v>0</v>
      </c>
      <c r="F13" s="90">
        <v>5377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25841.86</v>
      </c>
      <c r="N13" s="89">
        <v>0</v>
      </c>
      <c r="O13" s="90">
        <v>39171.63</v>
      </c>
      <c r="P13" s="91">
        <v>5260</v>
      </c>
      <c r="Q13" s="89">
        <v>0</v>
      </c>
      <c r="R13" s="90">
        <v>7400</v>
      </c>
      <c r="S13" s="91">
        <v>14600</v>
      </c>
      <c r="T13" s="89">
        <v>400</v>
      </c>
      <c r="U13" s="90">
        <v>16882.600000000002</v>
      </c>
      <c r="V13" s="91">
        <v>13342.64</v>
      </c>
      <c r="W13" s="89">
        <v>0</v>
      </c>
      <c r="X13" s="90">
        <v>8505.14</v>
      </c>
      <c r="Y13" s="91"/>
      <c r="Z13" s="89"/>
      <c r="AA13" s="90"/>
      <c r="AB13" s="91">
        <v>7500</v>
      </c>
      <c r="AC13" s="89">
        <v>0</v>
      </c>
      <c r="AD13" s="90">
        <v>0</v>
      </c>
      <c r="AE13" s="91">
        <v>7000</v>
      </c>
      <c r="AF13" s="89">
        <v>9500</v>
      </c>
      <c r="AG13" s="90">
        <v>20990.93</v>
      </c>
      <c r="AH13" s="91">
        <v>81.97</v>
      </c>
      <c r="AI13" s="89">
        <v>0</v>
      </c>
      <c r="AJ13" s="90">
        <v>1081.97</v>
      </c>
      <c r="AK13" s="91">
        <v>38136.03999999999</v>
      </c>
      <c r="AL13" s="89">
        <v>0</v>
      </c>
      <c r="AM13" s="90">
        <v>62993.18</v>
      </c>
      <c r="AN13" s="91">
        <v>2067</v>
      </c>
      <c r="AO13" s="89">
        <v>0</v>
      </c>
      <c r="AP13" s="90">
        <v>2067</v>
      </c>
      <c r="AQ13" s="91">
        <v>971.96</v>
      </c>
      <c r="AR13" s="89">
        <v>0</v>
      </c>
      <c r="AS13" s="90">
        <v>2919.64</v>
      </c>
      <c r="AT13" s="91"/>
      <c r="AU13" s="89"/>
      <c r="AV13" s="90"/>
      <c r="AW13" s="97">
        <v>3000</v>
      </c>
      <c r="AX13" s="89">
        <v>0</v>
      </c>
      <c r="AY13" s="101">
        <v>6000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130596.16</v>
      </c>
      <c r="BW13" s="77">
        <f t="shared" si="1"/>
        <v>9900</v>
      </c>
      <c r="BX13" s="79">
        <f t="shared" si="2"/>
        <v>173389.09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104188.71999999999</v>
      </c>
      <c r="BM16" s="89">
        <v>0</v>
      </c>
      <c r="BN16" s="90">
        <v>104188.72</v>
      </c>
      <c r="BO16" s="91"/>
      <c r="BP16" s="89"/>
      <c r="BQ16" s="90"/>
      <c r="BR16" s="97"/>
      <c r="BS16" s="89"/>
      <c r="BT16" s="101"/>
      <c r="BU16" s="76"/>
      <c r="BV16" s="85">
        <f t="shared" si="0"/>
        <v>104188.71999999999</v>
      </c>
      <c r="BW16" s="77">
        <f t="shared" si="1"/>
        <v>0</v>
      </c>
      <c r="BX16" s="79">
        <f t="shared" si="2"/>
        <v>104188.72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2896.59</v>
      </c>
      <c r="E18" s="89">
        <v>0</v>
      </c>
      <c r="F18" s="90">
        <v>5711.34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2896.59</v>
      </c>
      <c r="BW18" s="77">
        <f t="shared" si="1"/>
        <v>0</v>
      </c>
      <c r="BX18" s="79">
        <f t="shared" si="2"/>
        <v>5711.34</v>
      </c>
    </row>
    <row r="19" spans="2:76" ht="15">
      <c r="B19" s="13">
        <v>110</v>
      </c>
      <c r="C19" s="25" t="s">
        <v>98</v>
      </c>
      <c r="D19" s="88">
        <v>45631.03</v>
      </c>
      <c r="E19" s="89">
        <v>0</v>
      </c>
      <c r="F19" s="90">
        <v>45631.03</v>
      </c>
      <c r="G19" s="88"/>
      <c r="H19" s="89"/>
      <c r="I19" s="90"/>
      <c r="J19" s="97"/>
      <c r="K19" s="89"/>
      <c r="L19" s="101"/>
      <c r="M19" s="97">
        <v>652.48</v>
      </c>
      <c r="N19" s="89">
        <v>0</v>
      </c>
      <c r="O19" s="101">
        <v>652.48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2063.51</v>
      </c>
      <c r="AF19" s="89">
        <v>0</v>
      </c>
      <c r="AG19" s="101">
        <v>2063.51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48347.020000000004</v>
      </c>
      <c r="BW19" s="77">
        <f t="shared" si="1"/>
        <v>0</v>
      </c>
      <c r="BX19" s="79">
        <f t="shared" si="2"/>
        <v>48347.020000000004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494914.53</v>
      </c>
      <c r="E20" s="78">
        <f t="shared" si="3"/>
        <v>40432.71</v>
      </c>
      <c r="F20" s="79">
        <f t="shared" si="3"/>
        <v>507715.47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37826.86</v>
      </c>
      <c r="K20" s="78">
        <f t="shared" si="3"/>
        <v>0</v>
      </c>
      <c r="L20" s="77">
        <f t="shared" si="3"/>
        <v>37888.27</v>
      </c>
      <c r="M20" s="98">
        <f t="shared" si="3"/>
        <v>117936.35999999999</v>
      </c>
      <c r="N20" s="78">
        <f t="shared" si="3"/>
        <v>368</v>
      </c>
      <c r="O20" s="77">
        <f t="shared" si="3"/>
        <v>128564.70999999998</v>
      </c>
      <c r="P20" s="98">
        <f t="shared" si="3"/>
        <v>5260</v>
      </c>
      <c r="Q20" s="78">
        <f t="shared" si="3"/>
        <v>0</v>
      </c>
      <c r="R20" s="77">
        <f t="shared" si="3"/>
        <v>7400</v>
      </c>
      <c r="S20" s="98">
        <f t="shared" si="3"/>
        <v>20700</v>
      </c>
      <c r="T20" s="78">
        <f t="shared" si="3"/>
        <v>400</v>
      </c>
      <c r="U20" s="77">
        <f t="shared" si="3"/>
        <v>22982.600000000002</v>
      </c>
      <c r="V20" s="98">
        <f t="shared" si="3"/>
        <v>13342.64</v>
      </c>
      <c r="W20" s="78">
        <f t="shared" si="3"/>
        <v>0</v>
      </c>
      <c r="X20" s="77">
        <f t="shared" si="3"/>
        <v>8505.14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166507.59</v>
      </c>
      <c r="AC20" s="78">
        <f t="shared" si="3"/>
        <v>0</v>
      </c>
      <c r="AD20" s="77">
        <f t="shared" si="3"/>
        <v>152806.05000000002</v>
      </c>
      <c r="AE20" s="98">
        <f t="shared" si="3"/>
        <v>94931.51</v>
      </c>
      <c r="AF20" s="78">
        <f t="shared" si="3"/>
        <v>12000</v>
      </c>
      <c r="AG20" s="77">
        <f t="shared" si="3"/>
        <v>97382.23</v>
      </c>
      <c r="AH20" s="98">
        <f t="shared" si="3"/>
        <v>508.20000000000005</v>
      </c>
      <c r="AI20" s="78">
        <f t="shared" si="3"/>
        <v>0</v>
      </c>
      <c r="AJ20" s="77">
        <f t="shared" si="3"/>
        <v>1918.04</v>
      </c>
      <c r="AK20" s="98">
        <f t="shared" si="3"/>
        <v>44261.509999999995</v>
      </c>
      <c r="AL20" s="78">
        <f t="shared" si="3"/>
        <v>0</v>
      </c>
      <c r="AM20" s="77">
        <f t="shared" si="3"/>
        <v>67983.45</v>
      </c>
      <c r="AN20" s="98">
        <f t="shared" si="3"/>
        <v>2067</v>
      </c>
      <c r="AO20" s="78">
        <f t="shared" si="3"/>
        <v>0</v>
      </c>
      <c r="AP20" s="77">
        <f t="shared" si="3"/>
        <v>2067</v>
      </c>
      <c r="AQ20" s="98">
        <f t="shared" si="3"/>
        <v>971.96</v>
      </c>
      <c r="AR20" s="78">
        <f t="shared" si="3"/>
        <v>0</v>
      </c>
      <c r="AS20" s="77">
        <f t="shared" si="3"/>
        <v>2919.64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3000</v>
      </c>
      <c r="AX20" s="78">
        <f t="shared" si="3"/>
        <v>0</v>
      </c>
      <c r="AY20" s="77">
        <f t="shared" si="3"/>
        <v>6000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104188.71999999999</v>
      </c>
      <c r="BM20" s="78">
        <f t="shared" si="3"/>
        <v>0</v>
      </c>
      <c r="BN20" s="77">
        <f t="shared" si="3"/>
        <v>104188.72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1106416.8800000001</v>
      </c>
      <c r="BW20" s="77">
        <f>BW10+BW11+BW12+BW13+BW14+BW15+BW16+BW17+BW18+BW19</f>
        <v>53200.71</v>
      </c>
      <c r="BX20" s="95">
        <f>BX10+BX11+BX12+BX13+BX14+BX15+BX16+BX17+BX18+BX19</f>
        <v>1148321.32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34534.16000000001</v>
      </c>
      <c r="E24" s="89">
        <v>96300.01999999999</v>
      </c>
      <c r="F24" s="90">
        <v>47495.03</v>
      </c>
      <c r="G24" s="88"/>
      <c r="H24" s="89"/>
      <c r="I24" s="90"/>
      <c r="J24" s="97">
        <v>8076.4</v>
      </c>
      <c r="K24" s="89">
        <v>0</v>
      </c>
      <c r="L24" s="101">
        <v>7686</v>
      </c>
      <c r="M24" s="97">
        <v>2727.8199999999997</v>
      </c>
      <c r="N24" s="89">
        <v>0</v>
      </c>
      <c r="O24" s="101">
        <v>137322.06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13746</v>
      </c>
      <c r="W24" s="89">
        <v>0</v>
      </c>
      <c r="X24" s="101">
        <v>0</v>
      </c>
      <c r="Y24" s="97">
        <v>0</v>
      </c>
      <c r="Z24" s="89">
        <v>0</v>
      </c>
      <c r="AA24" s="101">
        <v>8243.99</v>
      </c>
      <c r="AB24" s="97">
        <v>38795.44999999999</v>
      </c>
      <c r="AC24" s="89">
        <v>258004.98</v>
      </c>
      <c r="AD24" s="101">
        <v>93842.23</v>
      </c>
      <c r="AE24" s="97">
        <v>202125.42999999996</v>
      </c>
      <c r="AF24" s="89">
        <v>123530</v>
      </c>
      <c r="AG24" s="101">
        <v>268799.76</v>
      </c>
      <c r="AH24" s="97"/>
      <c r="AI24" s="89"/>
      <c r="AJ24" s="101"/>
      <c r="AK24" s="97">
        <v>7353.29</v>
      </c>
      <c r="AL24" s="89">
        <v>4326.86</v>
      </c>
      <c r="AM24" s="101">
        <v>7795.21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307358.54999999993</v>
      </c>
      <c r="BW24" s="77">
        <f t="shared" si="4"/>
        <v>482161.86</v>
      </c>
      <c r="BX24" s="79">
        <f t="shared" si="4"/>
        <v>571184.28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4100</v>
      </c>
      <c r="O25" s="101">
        <v>0</v>
      </c>
      <c r="P25" s="97">
        <v>12650</v>
      </c>
      <c r="Q25" s="89">
        <v>0</v>
      </c>
      <c r="R25" s="101">
        <v>12650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12650</v>
      </c>
      <c r="BW25" s="77">
        <f t="shared" si="4"/>
        <v>4100</v>
      </c>
      <c r="BX25" s="79">
        <f t="shared" si="4"/>
        <v>12650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34534.16000000001</v>
      </c>
      <c r="E28" s="78">
        <f t="shared" si="5"/>
        <v>96300.01999999999</v>
      </c>
      <c r="F28" s="79">
        <f t="shared" si="5"/>
        <v>47495.03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8076.4</v>
      </c>
      <c r="K28" s="78">
        <f t="shared" si="5"/>
        <v>0</v>
      </c>
      <c r="L28" s="77">
        <f t="shared" si="5"/>
        <v>7686</v>
      </c>
      <c r="M28" s="98">
        <f t="shared" si="5"/>
        <v>2727.8199999999997</v>
      </c>
      <c r="N28" s="78">
        <f t="shared" si="5"/>
        <v>4100</v>
      </c>
      <c r="O28" s="77">
        <f t="shared" si="5"/>
        <v>137322.06</v>
      </c>
      <c r="P28" s="98">
        <f t="shared" si="5"/>
        <v>12650</v>
      </c>
      <c r="Q28" s="78">
        <f t="shared" si="5"/>
        <v>0</v>
      </c>
      <c r="R28" s="77">
        <f t="shared" si="5"/>
        <v>12650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13746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8243.99</v>
      </c>
      <c r="AB28" s="98">
        <f t="shared" si="5"/>
        <v>38795.44999999999</v>
      </c>
      <c r="AC28" s="78">
        <f t="shared" si="5"/>
        <v>258004.98</v>
      </c>
      <c r="AD28" s="77">
        <f t="shared" si="5"/>
        <v>93842.23</v>
      </c>
      <c r="AE28" s="98">
        <f t="shared" si="5"/>
        <v>202125.42999999996</v>
      </c>
      <c r="AF28" s="78">
        <f t="shared" si="5"/>
        <v>123530</v>
      </c>
      <c r="AG28" s="77">
        <f t="shared" si="5"/>
        <v>268799.76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7353.29</v>
      </c>
      <c r="AL28" s="78">
        <f t="shared" si="6"/>
        <v>4326.86</v>
      </c>
      <c r="AM28" s="77">
        <f t="shared" si="6"/>
        <v>7795.21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320008.54999999993</v>
      </c>
      <c r="BW28" s="77">
        <f>BW23+BW24+BW25+BW26+BW27</f>
        <v>486261.86</v>
      </c>
      <c r="BX28" s="95">
        <f>BX23+BX24+BX25+BX26+BX27</f>
        <v>583834.28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>
        <v>516</v>
      </c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516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516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516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58035.46000000001</v>
      </c>
      <c r="BM40" s="89">
        <v>0</v>
      </c>
      <c r="BN40" s="101">
        <v>58035.46</v>
      </c>
      <c r="BO40" s="97"/>
      <c r="BP40" s="89"/>
      <c r="BQ40" s="101"/>
      <c r="BR40" s="97"/>
      <c r="BS40" s="89"/>
      <c r="BT40" s="101"/>
      <c r="BU40" s="76"/>
      <c r="BV40" s="85">
        <f t="shared" si="10"/>
        <v>58035.46000000001</v>
      </c>
      <c r="BW40" s="77">
        <f t="shared" si="10"/>
        <v>0</v>
      </c>
      <c r="BX40" s="79">
        <f t="shared" si="10"/>
        <v>58035.46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58035.46000000001</v>
      </c>
      <c r="BM42" s="78">
        <f t="shared" si="12"/>
        <v>0</v>
      </c>
      <c r="BN42" s="77">
        <f t="shared" si="12"/>
        <v>58035.46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58035.46000000001</v>
      </c>
      <c r="BW42" s="77">
        <f>BW38+BW39+BW40+BW41</f>
        <v>0</v>
      </c>
      <c r="BX42" s="95">
        <f>BX38+BX39+BX40+BX41</f>
        <v>58035.46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206503.26</v>
      </c>
      <c r="BS49" s="89">
        <v>0</v>
      </c>
      <c r="BT49" s="101">
        <v>187610.06</v>
      </c>
      <c r="BU49" s="76"/>
      <c r="BV49" s="85">
        <f aca="true" t="shared" si="15" ref="BV49:BX50">D49+G49+J49+M49+P49+S49+V49+Y49+AB49+AE49+AH49+AK49+AN49+AQ49+AT49+AW49+AZ49+BC49+BF49+BI49+BL49+BO49+BR49</f>
        <v>206503.26</v>
      </c>
      <c r="BW49" s="77">
        <f t="shared" si="15"/>
        <v>0</v>
      </c>
      <c r="BX49" s="79">
        <f t="shared" si="15"/>
        <v>187610.06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10917.34</v>
      </c>
      <c r="BS50" s="89">
        <v>0</v>
      </c>
      <c r="BT50" s="101">
        <v>3957.14</v>
      </c>
      <c r="BU50" s="76"/>
      <c r="BV50" s="85">
        <f t="shared" si="15"/>
        <v>10917.34</v>
      </c>
      <c r="BW50" s="77">
        <f t="shared" si="15"/>
        <v>0</v>
      </c>
      <c r="BX50" s="79">
        <f t="shared" si="15"/>
        <v>3957.14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217420.6</v>
      </c>
      <c r="BS51" s="78">
        <f>BS49+BS50</f>
        <v>0</v>
      </c>
      <c r="BT51" s="77">
        <f>BT49+BT50</f>
        <v>191567.2</v>
      </c>
      <c r="BU51" s="85"/>
      <c r="BV51" s="85">
        <f>BV49+BV50</f>
        <v>217420.6</v>
      </c>
      <c r="BW51" s="77">
        <f>BW49+BW50</f>
        <v>0</v>
      </c>
      <c r="BX51" s="95">
        <f>BX49+BX50</f>
        <v>191567.2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529448.6900000001</v>
      </c>
      <c r="E53" s="86">
        <f t="shared" si="18"/>
        <v>136732.72999999998</v>
      </c>
      <c r="F53" s="86">
        <f t="shared" si="18"/>
        <v>555210.5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45903.26</v>
      </c>
      <c r="K53" s="86">
        <f t="shared" si="18"/>
        <v>0</v>
      </c>
      <c r="L53" s="86">
        <f t="shared" si="18"/>
        <v>45574.27</v>
      </c>
      <c r="M53" s="86">
        <f t="shared" si="18"/>
        <v>120664.18</v>
      </c>
      <c r="N53" s="86">
        <f t="shared" si="18"/>
        <v>4468</v>
      </c>
      <c r="O53" s="86">
        <f t="shared" si="18"/>
        <v>265886.76999999996</v>
      </c>
      <c r="P53" s="86">
        <f t="shared" si="18"/>
        <v>17910</v>
      </c>
      <c r="Q53" s="86">
        <f t="shared" si="18"/>
        <v>0</v>
      </c>
      <c r="R53" s="86">
        <f t="shared" si="18"/>
        <v>20566</v>
      </c>
      <c r="S53" s="86">
        <f t="shared" si="18"/>
        <v>20700</v>
      </c>
      <c r="T53" s="86">
        <f t="shared" si="18"/>
        <v>400</v>
      </c>
      <c r="U53" s="86">
        <f t="shared" si="18"/>
        <v>22982.600000000002</v>
      </c>
      <c r="V53" s="86">
        <f t="shared" si="18"/>
        <v>27088.64</v>
      </c>
      <c r="W53" s="86">
        <f t="shared" si="18"/>
        <v>0</v>
      </c>
      <c r="X53" s="86">
        <f t="shared" si="18"/>
        <v>8505.14</v>
      </c>
      <c r="Y53" s="86">
        <f t="shared" si="18"/>
        <v>0</v>
      </c>
      <c r="Z53" s="86">
        <f t="shared" si="18"/>
        <v>0</v>
      </c>
      <c r="AA53" s="86">
        <f t="shared" si="18"/>
        <v>8243.99</v>
      </c>
      <c r="AB53" s="86">
        <f t="shared" si="18"/>
        <v>205303.03999999998</v>
      </c>
      <c r="AC53" s="86">
        <f t="shared" si="18"/>
        <v>258004.98</v>
      </c>
      <c r="AD53" s="86">
        <f t="shared" si="18"/>
        <v>246648.28000000003</v>
      </c>
      <c r="AE53" s="86">
        <f t="shared" si="18"/>
        <v>297056.93999999994</v>
      </c>
      <c r="AF53" s="86">
        <f t="shared" si="18"/>
        <v>135530</v>
      </c>
      <c r="AG53" s="86">
        <f t="shared" si="18"/>
        <v>366181.99</v>
      </c>
      <c r="AH53" s="86">
        <f t="shared" si="18"/>
        <v>508.20000000000005</v>
      </c>
      <c r="AI53" s="86">
        <f t="shared" si="18"/>
        <v>0</v>
      </c>
      <c r="AJ53" s="86">
        <f aca="true" t="shared" si="19" ref="AJ53:BT53">AJ20+AJ28+AJ35+AJ42+AJ46+AJ51</f>
        <v>1918.04</v>
      </c>
      <c r="AK53" s="86">
        <f t="shared" si="19"/>
        <v>51614.799999999996</v>
      </c>
      <c r="AL53" s="86">
        <f t="shared" si="19"/>
        <v>4326.86</v>
      </c>
      <c r="AM53" s="86">
        <f t="shared" si="19"/>
        <v>75778.66</v>
      </c>
      <c r="AN53" s="86">
        <f t="shared" si="19"/>
        <v>2067</v>
      </c>
      <c r="AO53" s="86">
        <f t="shared" si="19"/>
        <v>0</v>
      </c>
      <c r="AP53" s="86">
        <f t="shared" si="19"/>
        <v>2067</v>
      </c>
      <c r="AQ53" s="86">
        <f t="shared" si="19"/>
        <v>971.96</v>
      </c>
      <c r="AR53" s="86">
        <f t="shared" si="19"/>
        <v>0</v>
      </c>
      <c r="AS53" s="86">
        <f t="shared" si="19"/>
        <v>2919.64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3000</v>
      </c>
      <c r="AX53" s="86">
        <f t="shared" si="19"/>
        <v>0</v>
      </c>
      <c r="AY53" s="86">
        <f t="shared" si="19"/>
        <v>6000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162224.18</v>
      </c>
      <c r="BM53" s="86">
        <f t="shared" si="19"/>
        <v>0</v>
      </c>
      <c r="BN53" s="86">
        <f t="shared" si="19"/>
        <v>162224.18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217420.6</v>
      </c>
      <c r="BS53" s="86">
        <f t="shared" si="19"/>
        <v>0</v>
      </c>
      <c r="BT53" s="86">
        <f t="shared" si="19"/>
        <v>191567.2</v>
      </c>
      <c r="BU53" s="86">
        <f>BU8</f>
        <v>0</v>
      </c>
      <c r="BV53" s="102">
        <f>BV8+BV20+BV28+BV35+BV42+BV46+BV51</f>
        <v>1701881.4900000002</v>
      </c>
      <c r="BW53" s="87">
        <f>BW20+BW28+BW35+BW42+BW46+BW51</f>
        <v>539462.57</v>
      </c>
      <c r="BX53" s="87">
        <f>BX20+BX28+BX35+BX42+BX46+BX51</f>
        <v>1982274.26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155925.90999999957</v>
      </c>
      <c r="BW54" s="93"/>
      <c r="BX54" s="94">
        <f>IF((Spese_Rendiconto_2016!BX53-Entrate_Rendiconto_2016!E58)&lt;0,Entrate_Rendiconto_2016!E58-Spese_Rendiconto_2016!BX53,0)</f>
        <v>610217.95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2018-04-24T14:45:24Z</dcterms:modified>
  <cp:category/>
  <cp:version/>
  <cp:contentType/>
  <cp:contentStatus/>
</cp:coreProperties>
</file>