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9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9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'Entrate_Rendiconto_2019'!$B$1:$E$59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'Spese_Rendiconto_2019'!$B$1:$BX$54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'Spese_Rendiconto_2019'!$B:$C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<sst xmlns="http://schemas.openxmlformats.org/spreadsheetml/2006/main" count="870" uniqueCount="149">
  <si>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</si>
  <si>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</si>
  <si>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</si>
  <si>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</si>
  <si>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</si>
  <si>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</si>
  <si>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</si>
  <si>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</si>
  <si>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</si>
  <si>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</si>
  <si>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</si>
  <si>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</si>
  <si>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</si>
  <si>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</si>
  <si>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</si>
  <si>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</si>
  <si>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</si>
  <si>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</si>
  <si>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</si>
  <si>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</si>
  <si>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</si>
  <si>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</si>
  <si>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</si>
  <si>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</si>
  <si>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</si>
  <si>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</si>
  <si>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</si>
  <si>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</si>
  <si>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</si>
  <si>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</si>
  <si>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</si>
  <si>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</si>
  <si>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</si>
  <si>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</si>
  <si>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</si>
  <si>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</si>
  <si>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</si>
  <si>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</si>
  <si>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</si>
  <si>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</si>
  <si>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</si>
  <si>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</si>
  <si>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</si>
  <si>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</si>
  <si>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</si>
  <si>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</si>
  <si>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</si>
  <si>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</si>
  <si>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</si>
  <si>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</si>
  <si>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</si>
  <si>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</si>
  <si>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</si>
  <si>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</si>
  <si>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</si>
  <si>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</si>
  <si>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</si>
  <si>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</si>
  <si>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</si>
  <si>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</si>
  <si>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</si>
  <si>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</si>
  <si>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</si>
  <si>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</si>
  <si>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</si>
  <si>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</si>
  <si>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</si>
  <si>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</si>
  <si>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</si>
  <si>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</si>
  <si>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</si>
  <si>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</si>
  <si>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</si>
  <si>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</si>
  <si>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</si>
  <si>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</si>
  <si>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</si>
  <si>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</si>
  <si>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</si>
  <si>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</si>
  <si>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</si>
  <si>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</si>
  <si>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</si>
  <si>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</si>
  <si>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</si>
  <si>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</si>
  <si>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</si>
  <si>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</si>
  <si>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</si>
  <si>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</si>
  <si>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</si>
  <si>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</si>
  <si>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</si>
  <si>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</si>
  <si>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</si>
  <si>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</si>
  <si>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</si>
  <si>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</si>
  <si>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</si>
  <si>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</si>
  <si>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</si>
  <si>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</si>
  <si>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</si>
  <si>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</si>
  <si>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</si>
  <si>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</si>
  <si>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</si>
  <si>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</si>
  <si>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</si>
  <si>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</si>
  <si>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</si>
  <si>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</si>
  <si>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</si>
  <si>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</si>
  <si>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</si>
  <si>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</si>
  <si>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</si>
  <si>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</si>
  <si>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</si>
  <si>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</si>
  <si>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</si>
  <si>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</si>
  <si>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</si>
  <si>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</si>
  <si>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</si>
  <si>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</si>
  <si>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</si>
  <si>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</si>
  <si>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</si>
  <si>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</si>
  <si>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</si>
  <si>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</si>
  <si>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</si>
  <si>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</si>
  <si>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</si>
  <si>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</si>
  <si>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</si>
  <si>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</si>
  <si>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</si>
  <si>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</si>
  <si>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</si>
  <si>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</si>
  <si>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</si>
  <si>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</si>
  <si>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</si>
  <si>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</si>
  <si>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</si>
  <si>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</si>
  <si>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2019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</si>
</sst>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22310.72</v>
      </c>
      <c r="E5" s="38"/>
    </row>
    <row r="6" spans="2:5" ht="15">
      <c r="B6" s="8"/>
      <c r="C6" s="5" t="s">
        <v>5</v>
      </c>
      <c r="D6" s="39">
        <v>543510.97</v>
      </c>
      <c r="E6" s="40"/>
    </row>
    <row r="7" spans="2:5" ht="15">
      <c r="B7" s="8"/>
      <c r="C7" s="5" t="s">
        <v>6</v>
      </c>
      <c r="D7" s="39">
        <v>200371.08000000005</v>
      </c>
      <c r="E7" s="40"/>
    </row>
    <row r="8" spans="2:5" ht="15.75" thickBot="1">
      <c r="B8" s="9"/>
      <c r="C8" s="6" t="s">
        <v>7</v>
      </c>
      <c r="D8" s="41"/>
      <c r="E8" s="42">
        <v>752322.25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540829.78</v>
      </c>
      <c r="E10" s="45">
        <v>521655.47000000003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45277.19</v>
      </c>
      <c r="E14" s="45">
        <v>96836.07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586106.97</v>
      </c>
      <c r="E16" s="51">
        <f>E10+E11+E12+E13+E14+E15</f>
        <v>618491.54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36847.76</v>
      </c>
      <c r="E18" s="45">
        <v>30649.83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>
        <v>0</v>
      </c>
      <c r="E21" s="45">
        <v>0</v>
      </c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36847.76</v>
      </c>
      <c r="E23" s="51">
        <f>E18+E19+E20+E21+E22</f>
        <v>30649.83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187354.67</v>
      </c>
      <c r="E25" s="45">
        <v>151242.38</v>
      </c>
    </row>
    <row r="26" spans="2:5" ht="15">
      <c r="B26" s="13">
        <v>30200</v>
      </c>
      <c r="C26" s="54" t="s">
        <v>28</v>
      </c>
      <c r="D26" s="39">
        <v>5475.51</v>
      </c>
      <c r="E26" s="45">
        <v>6019.69</v>
      </c>
    </row>
    <row r="27" spans="2:5" ht="15">
      <c r="B27" s="13">
        <v>30300</v>
      </c>
      <c r="C27" s="54" t="s">
        <v>29</v>
      </c>
      <c r="D27" s="39">
        <v>1.55</v>
      </c>
      <c r="E27" s="45">
        <v>1.55</v>
      </c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>
        <v>958972.6000000001</v>
      </c>
      <c r="E29" s="50">
        <v>947544.0200000001</v>
      </c>
    </row>
    <row r="30" spans="2:5" ht="15.75" thickBot="1">
      <c r="B30" s="16">
        <v>30000</v>
      </c>
      <c r="C30" s="15" t="s">
        <v>32</v>
      </c>
      <c r="D30" s="48">
        <f>D25+D26+D27+D28+D29</f>
        <v>1151804.33</v>
      </c>
      <c r="E30" s="51">
        <f>E25+E26+E27+E28+E29</f>
        <v>1104807.6400000001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104899.95999999999</v>
      </c>
      <c r="E33" s="59">
        <v>358828.32</v>
      </c>
    </row>
    <row r="34" spans="2:5" ht="15">
      <c r="B34" s="13">
        <v>40300</v>
      </c>
      <c r="C34" s="54" t="s">
        <v>37</v>
      </c>
      <c r="D34" s="61">
        <v>0</v>
      </c>
      <c r="E34" s="45">
        <v>0</v>
      </c>
    </row>
    <row r="35" spans="2:5" ht="15">
      <c r="B35" s="13">
        <v>40400</v>
      </c>
      <c r="C35" s="54" t="s">
        <v>38</v>
      </c>
      <c r="D35" s="39">
        <v>29600</v>
      </c>
      <c r="E35" s="45">
        <v>39102</v>
      </c>
    </row>
    <row r="36" spans="2:5" ht="15">
      <c r="B36" s="13">
        <v>40500</v>
      </c>
      <c r="C36" s="54" t="s">
        <v>39</v>
      </c>
      <c r="D36" s="49">
        <v>19536.14</v>
      </c>
      <c r="E36" s="50">
        <v>20438.79</v>
      </c>
    </row>
    <row r="37" spans="2:5" ht="15.75" thickBot="1">
      <c r="B37" s="16">
        <v>40000</v>
      </c>
      <c r="C37" s="15" t="s">
        <v>40</v>
      </c>
      <c r="D37" s="48">
        <f>D32+D33+D34+D35+D36</f>
        <v>154036.09999999998</v>
      </c>
      <c r="E37" s="51">
        <f>E32+E33+E34+E35+E36</f>
        <v>418369.11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14297.699999999999</v>
      </c>
      <c r="E42" s="62">
        <v>14297.699999999999</v>
      </c>
    </row>
    <row r="43" spans="2:5" ht="15.75" thickBot="1">
      <c r="B43" s="16">
        <v>50000</v>
      </c>
      <c r="C43" s="15" t="s">
        <v>47</v>
      </c>
      <c r="D43" s="48">
        <f>D39+D40+D41+D42</f>
        <v>14297.699999999999</v>
      </c>
      <c r="E43" s="51">
        <f>E39+E40+E41+E42</f>
        <v>14297.699999999999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>
        <v>64819.76</v>
      </c>
    </row>
    <row r="48" spans="2:5" ht="15">
      <c r="B48" s="13">
        <v>60400</v>
      </c>
      <c r="C48" s="54" t="s">
        <v>52</v>
      </c>
      <c r="D48" s="60">
        <v>0</v>
      </c>
      <c r="E48" s="50">
        <v>0</v>
      </c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64819.76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274037.25000000006</v>
      </c>
      <c r="E54" s="45">
        <v>275407.25000000006</v>
      </c>
    </row>
    <row r="55" spans="2:5" ht="15">
      <c r="B55" s="13">
        <v>90200</v>
      </c>
      <c r="C55" s="54" t="s">
        <v>62</v>
      </c>
      <c r="D55" s="61">
        <v>8982.86</v>
      </c>
      <c r="E55" s="62">
        <v>8981.64</v>
      </c>
    </row>
    <row r="56" spans="2:5" ht="15.75" thickBot="1">
      <c r="B56" s="16">
        <v>90000</v>
      </c>
      <c r="C56" s="15" t="s">
        <v>63</v>
      </c>
      <c r="D56" s="48">
        <f>D54+D55</f>
        <v>283020.11000000004</v>
      </c>
      <c r="E56" s="51">
        <f>E54+E55</f>
        <v>284388.8900000001</v>
      </c>
    </row>
    <row r="57" spans="2:5" ht="16.5" thickBot="1" thickTop="1">
      <c r="B57" s="109" t="s">
        <v>64</v>
      </c>
      <c r="C57" s="110"/>
      <c r="D57" s="52">
        <f>D16+D23+D30+D37+D43+D49+D52+D56</f>
        <v>2226112.97</v>
      </c>
      <c r="E57" s="55">
        <f>E16+E23+E30+E37+E43+E49+E52+E56</f>
        <v>2535824.47</v>
      </c>
    </row>
    <row r="58" spans="2:5" ht="16.5" thickBot="1" thickTop="1">
      <c r="B58" s="109" t="s">
        <v>65</v>
      </c>
      <c r="C58" s="110"/>
      <c r="D58" s="52">
        <f>D57+D5+D6+D7+D8</f>
        <v>2992305.74</v>
      </c>
      <c r="E58" s="55">
        <f>E57+E5+E6+E7+E8</f>
        <v>3288146.72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IF((Spese_Rendiconto_2019!BV53+Spese_Rendiconto_2019!BW53-Entrate_Rendiconto_2019!D58)&gt;0,Spese_Rendiconto_2019!BV53+Spese_Rendiconto_2019!BW53-Entrate_Rendiconto_2019!D58,0)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228427.65</v>
      </c>
      <c r="E10" s="89">
        <v>18534.87</v>
      </c>
      <c r="F10" s="90">
        <v>232691.27</v>
      </c>
      <c r="G10" s="88"/>
      <c r="H10" s="89"/>
      <c r="I10" s="90"/>
      <c r="J10" s="97">
        <v>35231.14000000001</v>
      </c>
      <c r="K10" s="89">
        <v>0</v>
      </c>
      <c r="L10" s="101">
        <v>35231.14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263658.79</v>
      </c>
      <c r="BW10" s="77">
        <f aca="true" t="shared" si="1" ref="BW10:BW19">E10+H10+K10+N10+Q10+T10+W10+Z10+AC10+AF10+AI10+AL10+AO10+AR10+AU10+AX10+BA10+BD10+BG10+BJ10+BM10+BP10+BS10</f>
        <v>18534.87</v>
      </c>
      <c r="BX10" s="79">
        <f aca="true" t="shared" si="2" ref="BX10:BX19">F10+I10+L10+O10+R10+U10+X10+AA10+AD10+AG10+AJ10+AM10+AP10+AS10+AV10+AY10+BB10+BE10+BH10+BK10+BN10+BQ10+BT10</f>
        <v>267922.41</v>
      </c>
    </row>
    <row r="11" spans="2:76" ht="15">
      <c r="B11" s="13">
        <v>102</v>
      </c>
      <c r="C11" s="25" t="s">
        <v>92</v>
      </c>
      <c r="D11" s="88">
        <v>25837.879999999997</v>
      </c>
      <c r="E11" s="89">
        <v>1022.1</v>
      </c>
      <c r="F11" s="90">
        <v>25903.090000000004</v>
      </c>
      <c r="G11" s="88"/>
      <c r="H11" s="89"/>
      <c r="I11" s="90"/>
      <c r="J11" s="97">
        <v>2346.3</v>
      </c>
      <c r="K11" s="89">
        <v>0</v>
      </c>
      <c r="L11" s="101">
        <v>2346.3</v>
      </c>
      <c r="M11" s="91">
        <v>283.2</v>
      </c>
      <c r="N11" s="89">
        <v>0</v>
      </c>
      <c r="O11" s="90">
        <v>565.7</v>
      </c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>
        <v>175.61</v>
      </c>
      <c r="AF11" s="89">
        <v>0</v>
      </c>
      <c r="AG11" s="90">
        <v>154.91000000000003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28642.989999999998</v>
      </c>
      <c r="BW11" s="77">
        <f t="shared" si="1"/>
        <v>1022.1</v>
      </c>
      <c r="BX11" s="79">
        <f t="shared" si="2"/>
        <v>28970.000000000004</v>
      </c>
    </row>
    <row r="12" spans="2:76" ht="15">
      <c r="B12" s="13">
        <v>103</v>
      </c>
      <c r="C12" s="25" t="s">
        <v>93</v>
      </c>
      <c r="D12" s="88">
        <v>207375.65999999995</v>
      </c>
      <c r="E12" s="89">
        <v>8327.19</v>
      </c>
      <c r="F12" s="90">
        <v>209034.65</v>
      </c>
      <c r="G12" s="88"/>
      <c r="H12" s="89"/>
      <c r="I12" s="90"/>
      <c r="J12" s="97">
        <v>1107.81</v>
      </c>
      <c r="K12" s="89">
        <v>0</v>
      </c>
      <c r="L12" s="101">
        <v>1093.3600000000001</v>
      </c>
      <c r="M12" s="91">
        <v>85614.82</v>
      </c>
      <c r="N12" s="89">
        <v>0</v>
      </c>
      <c r="O12" s="90">
        <v>82450.93000000001</v>
      </c>
      <c r="P12" s="91">
        <v>0</v>
      </c>
      <c r="Q12" s="89">
        <v>0</v>
      </c>
      <c r="R12" s="90">
        <v>0</v>
      </c>
      <c r="S12" s="91">
        <v>7000</v>
      </c>
      <c r="T12" s="89">
        <v>0</v>
      </c>
      <c r="U12" s="90">
        <v>6100</v>
      </c>
      <c r="V12" s="91">
        <v>1997.38</v>
      </c>
      <c r="W12" s="89">
        <v>0</v>
      </c>
      <c r="X12" s="90">
        <v>3461.38</v>
      </c>
      <c r="Y12" s="91">
        <v>732</v>
      </c>
      <c r="Z12" s="89">
        <v>0</v>
      </c>
      <c r="AA12" s="90">
        <v>5807.2</v>
      </c>
      <c r="AB12" s="91">
        <v>173879.72</v>
      </c>
      <c r="AC12" s="89">
        <v>0</v>
      </c>
      <c r="AD12" s="90">
        <v>225050.53000000003</v>
      </c>
      <c r="AE12" s="91">
        <v>68394.22</v>
      </c>
      <c r="AF12" s="89">
        <v>0</v>
      </c>
      <c r="AG12" s="90">
        <v>68332.06</v>
      </c>
      <c r="AH12" s="91">
        <v>0</v>
      </c>
      <c r="AI12" s="89">
        <v>0</v>
      </c>
      <c r="AJ12" s="90">
        <v>1200</v>
      </c>
      <c r="AK12" s="91">
        <v>35524.380000000005</v>
      </c>
      <c r="AL12" s="89">
        <v>0</v>
      </c>
      <c r="AM12" s="90">
        <v>29410.569999999996</v>
      </c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581625.9899999999</v>
      </c>
      <c r="BW12" s="77">
        <f t="shared" si="1"/>
        <v>8327.19</v>
      </c>
      <c r="BX12" s="79">
        <f t="shared" si="2"/>
        <v>631940.68</v>
      </c>
    </row>
    <row r="13" spans="2:76" ht="15">
      <c r="B13" s="13">
        <v>104</v>
      </c>
      <c r="C13" s="25" t="s">
        <v>19</v>
      </c>
      <c r="D13" s="88">
        <v>23088.48</v>
      </c>
      <c r="E13" s="89">
        <v>0</v>
      </c>
      <c r="F13" s="90">
        <v>227.43</v>
      </c>
      <c r="G13" s="88"/>
      <c r="H13" s="89"/>
      <c r="I13" s="90"/>
      <c r="J13" s="97">
        <v>0</v>
      </c>
      <c r="K13" s="89">
        <v>0</v>
      </c>
      <c r="L13" s="101">
        <v>0</v>
      </c>
      <c r="M13" s="91">
        <v>42820.99</v>
      </c>
      <c r="N13" s="89">
        <v>0</v>
      </c>
      <c r="O13" s="90">
        <v>30187.510000000002</v>
      </c>
      <c r="P13" s="91">
        <v>4718</v>
      </c>
      <c r="Q13" s="89">
        <v>0</v>
      </c>
      <c r="R13" s="90">
        <v>4839.6</v>
      </c>
      <c r="S13" s="91">
        <v>9632</v>
      </c>
      <c r="T13" s="89">
        <v>0</v>
      </c>
      <c r="U13" s="90">
        <v>4112.2</v>
      </c>
      <c r="V13" s="91">
        <v>6974.74</v>
      </c>
      <c r="W13" s="89">
        <v>0</v>
      </c>
      <c r="X13" s="90">
        <v>10474.74</v>
      </c>
      <c r="Y13" s="91"/>
      <c r="Z13" s="89"/>
      <c r="AA13" s="90"/>
      <c r="AB13" s="91">
        <v>11518.15</v>
      </c>
      <c r="AC13" s="89">
        <v>0</v>
      </c>
      <c r="AD13" s="90">
        <v>5922.84</v>
      </c>
      <c r="AE13" s="91">
        <v>8500</v>
      </c>
      <c r="AF13" s="89">
        <v>0</v>
      </c>
      <c r="AG13" s="90">
        <v>6601.389999999999</v>
      </c>
      <c r="AH13" s="91">
        <v>25000</v>
      </c>
      <c r="AI13" s="89">
        <v>0</v>
      </c>
      <c r="AJ13" s="90">
        <v>25500</v>
      </c>
      <c r="AK13" s="91">
        <v>27212.04</v>
      </c>
      <c r="AL13" s="89">
        <v>0</v>
      </c>
      <c r="AM13" s="90">
        <v>27692.04</v>
      </c>
      <c r="AN13" s="91">
        <v>2067.21</v>
      </c>
      <c r="AO13" s="89">
        <v>0</v>
      </c>
      <c r="AP13" s="90">
        <v>2067.21</v>
      </c>
      <c r="AQ13" s="91">
        <v>4500</v>
      </c>
      <c r="AR13" s="89">
        <v>0</v>
      </c>
      <c r="AS13" s="90">
        <v>3392.04</v>
      </c>
      <c r="AT13" s="91"/>
      <c r="AU13" s="89"/>
      <c r="AV13" s="90"/>
      <c r="AW13" s="97">
        <v>5990</v>
      </c>
      <c r="AX13" s="89">
        <v>0</v>
      </c>
      <c r="AY13" s="101">
        <v>6990</v>
      </c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172021.61</v>
      </c>
      <c r="BW13" s="77">
        <f t="shared" si="1"/>
        <v>0</v>
      </c>
      <c r="BX13" s="79">
        <f t="shared" si="2"/>
        <v>128007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>
        <v>0</v>
      </c>
      <c r="AL16" s="89">
        <v>0</v>
      </c>
      <c r="AM16" s="101">
        <v>0</v>
      </c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95043.44</v>
      </c>
      <c r="BM16" s="89">
        <v>0</v>
      </c>
      <c r="BN16" s="90">
        <v>95043.44</v>
      </c>
      <c r="BO16" s="91"/>
      <c r="BP16" s="89"/>
      <c r="BQ16" s="90"/>
      <c r="BR16" s="97"/>
      <c r="BS16" s="89"/>
      <c r="BT16" s="101"/>
      <c r="BU16" s="76"/>
      <c r="BV16" s="85">
        <f t="shared" si="0"/>
        <v>95043.44</v>
      </c>
      <c r="BW16" s="77">
        <f t="shared" si="1"/>
        <v>0</v>
      </c>
      <c r="BX16" s="79">
        <f t="shared" si="2"/>
        <v>95043.44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4894</v>
      </c>
      <c r="E18" s="89">
        <v>0</v>
      </c>
      <c r="F18" s="90">
        <v>3759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4894</v>
      </c>
      <c r="BW18" s="77">
        <f t="shared" si="1"/>
        <v>0</v>
      </c>
      <c r="BX18" s="79">
        <f t="shared" si="2"/>
        <v>3759</v>
      </c>
    </row>
    <row r="19" spans="2:76" ht="15">
      <c r="B19" s="13">
        <v>110</v>
      </c>
      <c r="C19" s="25" t="s">
        <v>98</v>
      </c>
      <c r="D19" s="88">
        <v>34013.03</v>
      </c>
      <c r="E19" s="89">
        <v>0</v>
      </c>
      <c r="F19" s="90">
        <v>29826.31</v>
      </c>
      <c r="G19" s="88"/>
      <c r="H19" s="89"/>
      <c r="I19" s="90"/>
      <c r="J19" s="97"/>
      <c r="K19" s="89"/>
      <c r="L19" s="101"/>
      <c r="M19" s="97">
        <v>700</v>
      </c>
      <c r="N19" s="89">
        <v>0</v>
      </c>
      <c r="O19" s="101">
        <v>700</v>
      </c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>
        <v>0</v>
      </c>
      <c r="AC19" s="89">
        <v>0</v>
      </c>
      <c r="AD19" s="101">
        <v>0</v>
      </c>
      <c r="AE19" s="97">
        <v>1600</v>
      </c>
      <c r="AF19" s="89">
        <v>0</v>
      </c>
      <c r="AG19" s="101">
        <v>1600</v>
      </c>
      <c r="AH19" s="97"/>
      <c r="AI19" s="89"/>
      <c r="AJ19" s="101"/>
      <c r="AK19" s="97">
        <v>0</v>
      </c>
      <c r="AL19" s="89">
        <v>0</v>
      </c>
      <c r="AM19" s="101">
        <v>0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36313.03</v>
      </c>
      <c r="BW19" s="77">
        <f t="shared" si="1"/>
        <v>0</v>
      </c>
      <c r="BX19" s="79">
        <f t="shared" si="2"/>
        <v>32126.31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523636.69999999995</v>
      </c>
      <c r="E20" s="78">
        <f t="shared" si="3"/>
        <v>27884.159999999996</v>
      </c>
      <c r="F20" s="79">
        <f t="shared" si="3"/>
        <v>501441.75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38685.25000000001</v>
      </c>
      <c r="K20" s="78">
        <f t="shared" si="3"/>
        <v>0</v>
      </c>
      <c r="L20" s="77">
        <f t="shared" si="3"/>
        <v>38670.8</v>
      </c>
      <c r="M20" s="98">
        <f t="shared" si="3"/>
        <v>129419.01000000001</v>
      </c>
      <c r="N20" s="78">
        <f t="shared" si="3"/>
        <v>0</v>
      </c>
      <c r="O20" s="77">
        <f t="shared" si="3"/>
        <v>113904.14000000001</v>
      </c>
      <c r="P20" s="98">
        <f t="shared" si="3"/>
        <v>4718</v>
      </c>
      <c r="Q20" s="78">
        <f t="shared" si="3"/>
        <v>0</v>
      </c>
      <c r="R20" s="77">
        <f t="shared" si="3"/>
        <v>4839.6</v>
      </c>
      <c r="S20" s="98">
        <f t="shared" si="3"/>
        <v>16632</v>
      </c>
      <c r="T20" s="78">
        <f t="shared" si="3"/>
        <v>0</v>
      </c>
      <c r="U20" s="77">
        <f t="shared" si="3"/>
        <v>10212.2</v>
      </c>
      <c r="V20" s="98">
        <f t="shared" si="3"/>
        <v>8972.119999999999</v>
      </c>
      <c r="W20" s="78">
        <f t="shared" si="3"/>
        <v>0</v>
      </c>
      <c r="X20" s="77">
        <f t="shared" si="3"/>
        <v>13936.119999999999</v>
      </c>
      <c r="Y20" s="98">
        <f t="shared" si="3"/>
        <v>732</v>
      </c>
      <c r="Z20" s="78">
        <f t="shared" si="3"/>
        <v>0</v>
      </c>
      <c r="AA20" s="77">
        <f t="shared" si="3"/>
        <v>5807.2</v>
      </c>
      <c r="AB20" s="98">
        <f t="shared" si="3"/>
        <v>185397.87</v>
      </c>
      <c r="AC20" s="78">
        <f t="shared" si="3"/>
        <v>0</v>
      </c>
      <c r="AD20" s="77">
        <f t="shared" si="3"/>
        <v>230973.37000000002</v>
      </c>
      <c r="AE20" s="98">
        <f t="shared" si="3"/>
        <v>78669.83</v>
      </c>
      <c r="AF20" s="78">
        <f t="shared" si="3"/>
        <v>0</v>
      </c>
      <c r="AG20" s="77">
        <f t="shared" si="3"/>
        <v>76688.36</v>
      </c>
      <c r="AH20" s="98">
        <f t="shared" si="3"/>
        <v>25000</v>
      </c>
      <c r="AI20" s="78">
        <f t="shared" si="3"/>
        <v>0</v>
      </c>
      <c r="AJ20" s="77">
        <f t="shared" si="3"/>
        <v>26700</v>
      </c>
      <c r="AK20" s="98">
        <f t="shared" si="3"/>
        <v>62736.420000000006</v>
      </c>
      <c r="AL20" s="78">
        <f t="shared" si="3"/>
        <v>0</v>
      </c>
      <c r="AM20" s="77">
        <f t="shared" si="3"/>
        <v>57102.61</v>
      </c>
      <c r="AN20" s="98">
        <f t="shared" si="3"/>
        <v>2067.21</v>
      </c>
      <c r="AO20" s="78">
        <f t="shared" si="3"/>
        <v>0</v>
      </c>
      <c r="AP20" s="77">
        <f t="shared" si="3"/>
        <v>2067.21</v>
      </c>
      <c r="AQ20" s="98">
        <f t="shared" si="3"/>
        <v>4500</v>
      </c>
      <c r="AR20" s="78">
        <f t="shared" si="3"/>
        <v>0</v>
      </c>
      <c r="AS20" s="77">
        <f t="shared" si="3"/>
        <v>3392.04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5990</v>
      </c>
      <c r="AX20" s="78">
        <f t="shared" si="3"/>
        <v>0</v>
      </c>
      <c r="AY20" s="77">
        <f t="shared" si="3"/>
        <v>6990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95043.44</v>
      </c>
      <c r="BM20" s="78">
        <f t="shared" si="3"/>
        <v>0</v>
      </c>
      <c r="BN20" s="77">
        <f t="shared" si="3"/>
        <v>95043.44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1182199.8499999999</v>
      </c>
      <c r="BW20" s="77">
        <f>BW10+BW11+BW12+BW13+BW14+BW15+BW16+BW17+BW18+BW19</f>
        <v>27884.159999999996</v>
      </c>
      <c r="BX20" s="95">
        <f>BX10+BX11+BX12+BX13+BX14+BX15+BX16+BX17+BX18+BX19</f>
        <v>1187768.84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485728.79000000004</v>
      </c>
      <c r="E24" s="89">
        <v>115911.51</v>
      </c>
      <c r="F24" s="90">
        <v>628049.76</v>
      </c>
      <c r="G24" s="88"/>
      <c r="H24" s="89"/>
      <c r="I24" s="90"/>
      <c r="J24" s="97">
        <v>453.6700000000001</v>
      </c>
      <c r="K24" s="89">
        <v>2805.64</v>
      </c>
      <c r="L24" s="101">
        <v>4775.79</v>
      </c>
      <c r="M24" s="97">
        <v>170881.71</v>
      </c>
      <c r="N24" s="89">
        <v>55543.479999999996</v>
      </c>
      <c r="O24" s="101">
        <v>59826.45999999999</v>
      </c>
      <c r="P24" s="97">
        <v>0</v>
      </c>
      <c r="Q24" s="89">
        <v>0</v>
      </c>
      <c r="R24" s="101">
        <v>0</v>
      </c>
      <c r="S24" s="97">
        <v>22999.899999999998</v>
      </c>
      <c r="T24" s="89">
        <v>59462.4</v>
      </c>
      <c r="U24" s="101">
        <v>5368.459999999999</v>
      </c>
      <c r="V24" s="97">
        <v>1546.41</v>
      </c>
      <c r="W24" s="89">
        <v>0</v>
      </c>
      <c r="X24" s="101">
        <v>2791.36</v>
      </c>
      <c r="Y24" s="97">
        <v>0</v>
      </c>
      <c r="Z24" s="89">
        <v>0</v>
      </c>
      <c r="AA24" s="101">
        <v>0</v>
      </c>
      <c r="AB24" s="97">
        <v>99133.2</v>
      </c>
      <c r="AC24" s="89">
        <v>9206.27</v>
      </c>
      <c r="AD24" s="101">
        <v>155919.86</v>
      </c>
      <c r="AE24" s="97">
        <v>197697.65999999997</v>
      </c>
      <c r="AF24" s="89">
        <v>48558.009999999995</v>
      </c>
      <c r="AG24" s="101">
        <v>270169.84</v>
      </c>
      <c r="AH24" s="97"/>
      <c r="AI24" s="89"/>
      <c r="AJ24" s="101"/>
      <c r="AK24" s="97">
        <v>3170.02</v>
      </c>
      <c r="AL24" s="89">
        <v>180.48</v>
      </c>
      <c r="AM24" s="101">
        <v>39439.020000000004</v>
      </c>
      <c r="AN24" s="97">
        <v>0</v>
      </c>
      <c r="AO24" s="89">
        <v>0</v>
      </c>
      <c r="AP24" s="101">
        <v>0</v>
      </c>
      <c r="AQ24" s="97"/>
      <c r="AR24" s="89"/>
      <c r="AS24" s="101"/>
      <c r="AT24" s="97"/>
      <c r="AU24" s="89"/>
      <c r="AV24" s="101"/>
      <c r="AW24" s="97">
        <v>0</v>
      </c>
      <c r="AX24" s="89">
        <v>18000</v>
      </c>
      <c r="AY24" s="101">
        <v>12761.05</v>
      </c>
      <c r="AZ24" s="97">
        <v>0</v>
      </c>
      <c r="BA24" s="89">
        <v>0</v>
      </c>
      <c r="BB24" s="101">
        <v>0</v>
      </c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981611.3600000001</v>
      </c>
      <c r="BW24" s="77">
        <f t="shared" si="4"/>
        <v>309667.79</v>
      </c>
      <c r="BX24" s="79">
        <f t="shared" si="4"/>
        <v>1179101.6</v>
      </c>
    </row>
    <row r="25" spans="2:76" ht="15">
      <c r="B25" s="13">
        <v>203</v>
      </c>
      <c r="C25" s="25" t="s">
        <v>105</v>
      </c>
      <c r="D25" s="88">
        <v>8000</v>
      </c>
      <c r="E25" s="89">
        <v>0</v>
      </c>
      <c r="F25" s="90">
        <v>8000</v>
      </c>
      <c r="G25" s="88"/>
      <c r="H25" s="89"/>
      <c r="I25" s="90"/>
      <c r="J25" s="97"/>
      <c r="K25" s="89"/>
      <c r="L25" s="101"/>
      <c r="M25" s="97">
        <v>0</v>
      </c>
      <c r="N25" s="89">
        <v>0</v>
      </c>
      <c r="O25" s="101">
        <v>0</v>
      </c>
      <c r="P25" s="97">
        <v>2000</v>
      </c>
      <c r="Q25" s="89">
        <v>0</v>
      </c>
      <c r="R25" s="101">
        <v>0</v>
      </c>
      <c r="S25" s="97"/>
      <c r="T25" s="89"/>
      <c r="U25" s="101"/>
      <c r="V25" s="97">
        <v>0</v>
      </c>
      <c r="W25" s="89">
        <v>0</v>
      </c>
      <c r="X25" s="101">
        <v>0</v>
      </c>
      <c r="Y25" s="97"/>
      <c r="Z25" s="89"/>
      <c r="AA25" s="101"/>
      <c r="AB25" s="97">
        <v>0</v>
      </c>
      <c r="AC25" s="89">
        <v>0</v>
      </c>
      <c r="AD25" s="101">
        <v>0</v>
      </c>
      <c r="AE25" s="97">
        <v>0</v>
      </c>
      <c r="AF25" s="89">
        <v>0</v>
      </c>
      <c r="AG25" s="101">
        <v>7733.32</v>
      </c>
      <c r="AH25" s="97">
        <v>0</v>
      </c>
      <c r="AI25" s="89">
        <v>0</v>
      </c>
      <c r="AJ25" s="101">
        <v>0</v>
      </c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10000</v>
      </c>
      <c r="BW25" s="77">
        <f t="shared" si="4"/>
        <v>0</v>
      </c>
      <c r="BX25" s="79">
        <f t="shared" si="4"/>
        <v>15733.32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>
        <v>0</v>
      </c>
      <c r="W26" s="89">
        <v>0</v>
      </c>
      <c r="X26" s="101">
        <v>0</v>
      </c>
      <c r="Y26" s="97"/>
      <c r="Z26" s="89"/>
      <c r="AA26" s="101"/>
      <c r="AB26" s="97">
        <v>0</v>
      </c>
      <c r="AC26" s="89">
        <v>0</v>
      </c>
      <c r="AD26" s="101">
        <v>0</v>
      </c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>
        <v>0</v>
      </c>
      <c r="BJ27" s="89">
        <v>0</v>
      </c>
      <c r="BK27" s="101">
        <v>0</v>
      </c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493728.79000000004</v>
      </c>
      <c r="E28" s="78">
        <f t="shared" si="5"/>
        <v>115911.51</v>
      </c>
      <c r="F28" s="79">
        <f t="shared" si="5"/>
        <v>636049.76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453.6700000000001</v>
      </c>
      <c r="K28" s="78">
        <f t="shared" si="5"/>
        <v>2805.64</v>
      </c>
      <c r="L28" s="77">
        <f t="shared" si="5"/>
        <v>4775.79</v>
      </c>
      <c r="M28" s="98">
        <f t="shared" si="5"/>
        <v>170881.71</v>
      </c>
      <c r="N28" s="78">
        <f t="shared" si="5"/>
        <v>55543.479999999996</v>
      </c>
      <c r="O28" s="77">
        <f t="shared" si="5"/>
        <v>59826.45999999999</v>
      </c>
      <c r="P28" s="98">
        <f t="shared" si="5"/>
        <v>2000</v>
      </c>
      <c r="Q28" s="78">
        <f t="shared" si="5"/>
        <v>0</v>
      </c>
      <c r="R28" s="77">
        <f t="shared" si="5"/>
        <v>0</v>
      </c>
      <c r="S28" s="98">
        <f t="shared" si="5"/>
        <v>22999.899999999998</v>
      </c>
      <c r="T28" s="78">
        <f t="shared" si="5"/>
        <v>59462.4</v>
      </c>
      <c r="U28" s="77">
        <f t="shared" si="5"/>
        <v>5368.459999999999</v>
      </c>
      <c r="V28" s="98">
        <f t="shared" si="5"/>
        <v>1546.41</v>
      </c>
      <c r="W28" s="78">
        <f t="shared" si="5"/>
        <v>0</v>
      </c>
      <c r="X28" s="77">
        <f t="shared" si="5"/>
        <v>2791.36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99133.2</v>
      </c>
      <c r="AC28" s="78">
        <f t="shared" si="5"/>
        <v>9206.27</v>
      </c>
      <c r="AD28" s="77">
        <f t="shared" si="5"/>
        <v>155919.86</v>
      </c>
      <c r="AE28" s="98">
        <f t="shared" si="5"/>
        <v>197697.65999999997</v>
      </c>
      <c r="AF28" s="78">
        <f t="shared" si="5"/>
        <v>48558.009999999995</v>
      </c>
      <c r="AG28" s="77">
        <f t="shared" si="5"/>
        <v>277903.16000000003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3170.02</v>
      </c>
      <c r="AL28" s="78">
        <f t="shared" si="6"/>
        <v>180.48</v>
      </c>
      <c r="AM28" s="77">
        <f t="shared" si="6"/>
        <v>39439.020000000004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18000</v>
      </c>
      <c r="AY28" s="77">
        <f t="shared" si="6"/>
        <v>12761.05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991611.3600000001</v>
      </c>
      <c r="BW28" s="77">
        <f>BW23+BW24+BW25+BW26+BW27</f>
        <v>309667.79</v>
      </c>
      <c r="BX28" s="95">
        <f>BX23+BX24+BX25+BX26+BX27</f>
        <v>1194834.9200000002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>
        <v>0</v>
      </c>
      <c r="Q31" s="89">
        <v>0</v>
      </c>
      <c r="R31" s="101">
        <v>0</v>
      </c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>
        <v>0</v>
      </c>
      <c r="BJ40" s="89">
        <v>0</v>
      </c>
      <c r="BK40" s="101">
        <v>0</v>
      </c>
      <c r="BL40" s="97">
        <v>66629.23999999999</v>
      </c>
      <c r="BM40" s="89">
        <v>0</v>
      </c>
      <c r="BN40" s="101">
        <v>66629.24</v>
      </c>
      <c r="BO40" s="97"/>
      <c r="BP40" s="89"/>
      <c r="BQ40" s="101"/>
      <c r="BR40" s="97"/>
      <c r="BS40" s="89"/>
      <c r="BT40" s="101"/>
      <c r="BU40" s="76"/>
      <c r="BV40" s="85">
        <f t="shared" si="10"/>
        <v>66629.23999999999</v>
      </c>
      <c r="BW40" s="77">
        <f t="shared" si="10"/>
        <v>0</v>
      </c>
      <c r="BX40" s="79">
        <f t="shared" si="10"/>
        <v>66629.24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66629.23999999999</v>
      </c>
      <c r="BM42" s="78">
        <f t="shared" si="12"/>
        <v>0</v>
      </c>
      <c r="BN42" s="77">
        <f t="shared" si="12"/>
        <v>66629.24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66629.23999999999</v>
      </c>
      <c r="BW42" s="77">
        <f>BW38+BW39+BW40+BW41</f>
        <v>0</v>
      </c>
      <c r="BX42" s="95">
        <f>BX38+BX39+BX40+BX41</f>
        <v>66629.24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274037.25</v>
      </c>
      <c r="BS49" s="89">
        <v>0</v>
      </c>
      <c r="BT49" s="101">
        <v>269203.37</v>
      </c>
      <c r="BU49" s="76"/>
      <c r="BV49" s="85">
        <f aca="true" t="shared" si="15" ref="BV49:BX50">D49+G49+J49+M49+P49+S49+V49+Y49+AB49+AE49+AH49+AK49+AN49+AQ49+AT49+AW49+AZ49+BC49+BF49+BI49+BL49+BO49+BR49</f>
        <v>274037.25</v>
      </c>
      <c r="BW49" s="77">
        <f t="shared" si="15"/>
        <v>0</v>
      </c>
      <c r="BX49" s="79">
        <f t="shared" si="15"/>
        <v>269203.37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8982.86</v>
      </c>
      <c r="BS50" s="89">
        <v>0</v>
      </c>
      <c r="BT50" s="101">
        <v>17976.19</v>
      </c>
      <c r="BU50" s="76"/>
      <c r="BV50" s="85">
        <f t="shared" si="15"/>
        <v>8982.86</v>
      </c>
      <c r="BW50" s="77">
        <f t="shared" si="15"/>
        <v>0</v>
      </c>
      <c r="BX50" s="79">
        <f t="shared" si="15"/>
        <v>17976.19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283020.11</v>
      </c>
      <c r="BS51" s="78">
        <f>BS49+BS50</f>
        <v>0</v>
      </c>
      <c r="BT51" s="77">
        <f>BT49+BT50</f>
        <v>287179.56</v>
      </c>
      <c r="BU51" s="85"/>
      <c r="BV51" s="85">
        <f>BV49+BV50</f>
        <v>283020.11</v>
      </c>
      <c r="BW51" s="77">
        <f>BW49+BW50</f>
        <v>0</v>
      </c>
      <c r="BX51" s="95">
        <f>BX49+BX50</f>
        <v>287179.56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1017365.49</v>
      </c>
      <c r="E53" s="86">
        <f t="shared" si="18"/>
        <v>143795.66999999998</v>
      </c>
      <c r="F53" s="86">
        <f t="shared" si="18"/>
        <v>1137491.51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39138.920000000006</v>
      </c>
      <c r="K53" s="86">
        <f t="shared" si="18"/>
        <v>2805.64</v>
      </c>
      <c r="L53" s="86">
        <f t="shared" si="18"/>
        <v>43446.590000000004</v>
      </c>
      <c r="M53" s="86">
        <f t="shared" si="18"/>
        <v>300300.72</v>
      </c>
      <c r="N53" s="86">
        <f t="shared" si="18"/>
        <v>55543.479999999996</v>
      </c>
      <c r="O53" s="86">
        <f t="shared" si="18"/>
        <v>173730.6</v>
      </c>
      <c r="P53" s="86">
        <f t="shared" si="18"/>
        <v>6718</v>
      </c>
      <c r="Q53" s="86">
        <f t="shared" si="18"/>
        <v>0</v>
      </c>
      <c r="R53" s="86">
        <f t="shared" si="18"/>
        <v>4839.6</v>
      </c>
      <c r="S53" s="86">
        <f t="shared" si="18"/>
        <v>39631.899999999994</v>
      </c>
      <c r="T53" s="86">
        <f t="shared" si="18"/>
        <v>59462.4</v>
      </c>
      <c r="U53" s="86">
        <f t="shared" si="18"/>
        <v>15580.66</v>
      </c>
      <c r="V53" s="86">
        <f t="shared" si="18"/>
        <v>10518.529999999999</v>
      </c>
      <c r="W53" s="86">
        <f t="shared" si="18"/>
        <v>0</v>
      </c>
      <c r="X53" s="86">
        <f t="shared" si="18"/>
        <v>16727.48</v>
      </c>
      <c r="Y53" s="86">
        <f t="shared" si="18"/>
        <v>732</v>
      </c>
      <c r="Z53" s="86">
        <f t="shared" si="18"/>
        <v>0</v>
      </c>
      <c r="AA53" s="86">
        <f t="shared" si="18"/>
        <v>5807.2</v>
      </c>
      <c r="AB53" s="86">
        <f t="shared" si="18"/>
        <v>284531.07</v>
      </c>
      <c r="AC53" s="86">
        <f t="shared" si="18"/>
        <v>9206.27</v>
      </c>
      <c r="AD53" s="86">
        <f t="shared" si="18"/>
        <v>386893.23</v>
      </c>
      <c r="AE53" s="86">
        <f t="shared" si="18"/>
        <v>276367.49</v>
      </c>
      <c r="AF53" s="86">
        <f t="shared" si="18"/>
        <v>48558.009999999995</v>
      </c>
      <c r="AG53" s="86">
        <f t="shared" si="18"/>
        <v>354591.52</v>
      </c>
      <c r="AH53" s="86">
        <f t="shared" si="18"/>
        <v>25000</v>
      </c>
      <c r="AI53" s="86">
        <f t="shared" si="18"/>
        <v>0</v>
      </c>
      <c r="AJ53" s="86">
        <f aca="true" t="shared" si="19" ref="AJ53:BT53">AJ20+AJ28+AJ35+AJ42+AJ46+AJ51</f>
        <v>26700</v>
      </c>
      <c r="AK53" s="86">
        <f t="shared" si="19"/>
        <v>65906.44</v>
      </c>
      <c r="AL53" s="86">
        <f t="shared" si="19"/>
        <v>180.48</v>
      </c>
      <c r="AM53" s="86">
        <f t="shared" si="19"/>
        <v>96541.63</v>
      </c>
      <c r="AN53" s="86">
        <f t="shared" si="19"/>
        <v>2067.21</v>
      </c>
      <c r="AO53" s="86">
        <f t="shared" si="19"/>
        <v>0</v>
      </c>
      <c r="AP53" s="86">
        <f t="shared" si="19"/>
        <v>2067.21</v>
      </c>
      <c r="AQ53" s="86">
        <f t="shared" si="19"/>
        <v>4500</v>
      </c>
      <c r="AR53" s="86">
        <f t="shared" si="19"/>
        <v>0</v>
      </c>
      <c r="AS53" s="86">
        <f t="shared" si="19"/>
        <v>3392.04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5990</v>
      </c>
      <c r="AX53" s="86">
        <f t="shared" si="19"/>
        <v>18000</v>
      </c>
      <c r="AY53" s="86">
        <f t="shared" si="19"/>
        <v>19751.05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161672.68</v>
      </c>
      <c r="BM53" s="86">
        <f t="shared" si="19"/>
        <v>0</v>
      </c>
      <c r="BN53" s="86">
        <f t="shared" si="19"/>
        <v>161672.68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283020.11</v>
      </c>
      <c r="BS53" s="86">
        <f t="shared" si="19"/>
        <v>0</v>
      </c>
      <c r="BT53" s="86">
        <f t="shared" si="19"/>
        <v>287179.56</v>
      </c>
      <c r="BU53" s="86">
        <f>BU8</f>
        <v>0</v>
      </c>
      <c r="BV53" s="102">
        <f>BV8+BV20+BV28+BV35+BV42+BV46+BV51</f>
        <v>2523460.56</v>
      </c>
      <c r="BW53" s="87">
        <f>BW20+BW28+BW35+BW42+BW46+BW51</f>
        <v>337551.94999999995</v>
      </c>
      <c r="BX53" s="87">
        <f>BX20+BX28+BX35+BX42+BX46+BX51</f>
        <v>2736412.5600000005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IF((Spese_Rendiconto_2019!BV53+Spese_Rendiconto_2019!BW53-Entrate_Rendiconto_2019!D58)&lt;0,Entrate_Rendiconto_2019!D58-Spese_Rendiconto_2019!BV53-Spese_Rendiconto_2019!BW53,0)</f>
        <v>131293.2300000002</v>
      </c>
      <c r="BW54" s="93"/>
      <c r="BX54" s="94">
        <f>IF((Spese_Rendiconto_2019!BX53-Entrate_Rendiconto_2019!E58)&lt;0,Entrate_Rendiconto_2019!E58-Spese_Rendiconto_2019!BX53,0)</f>
        <v>551734.1599999997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2021-05-26T16:44:04Z</dcterms:modified>
  <cp:category/>
  <cp:version/>
  <cp:contentType/>
  <cp:contentStatus/>
</cp:coreProperties>
</file>