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<sst xmlns="http://schemas.openxmlformats.org/spreadsheetml/2006/main" count="870" uniqueCount="151">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</sst>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275849.73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623518</v>
      </c>
      <c r="E10" s="45">
        <v>698038.58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40000</v>
      </c>
      <c r="E14" s="45">
        <v>158345.88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663518</v>
      </c>
      <c r="E16" s="51">
        <f>E10+E11+E12+E13+E14+E15</f>
        <v>856384.4600000001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26087.800000000003</v>
      </c>
      <c r="E18" s="45">
        <v>49134.52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26087.800000000003</v>
      </c>
      <c r="E23" s="51">
        <f>E18+E19+E20+E21+E22</f>
        <v>49134.52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400539.39</v>
      </c>
      <c r="E25" s="45">
        <v>498241.62000000005</v>
      </c>
    </row>
    <row r="26" spans="2:5" ht="15">
      <c r="B26" s="13">
        <v>30200</v>
      </c>
      <c r="C26" s="54" t="s">
        <v>28</v>
      </c>
      <c r="D26" s="39">
        <v>6000</v>
      </c>
      <c r="E26" s="45">
        <v>6050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677349.28</v>
      </c>
      <c r="E29" s="50">
        <v>686769.51</v>
      </c>
    </row>
    <row r="30" spans="2:5" ht="15.75" thickBot="1">
      <c r="B30" s="16">
        <v>30000</v>
      </c>
      <c r="C30" s="15" t="s">
        <v>32</v>
      </c>
      <c r="D30" s="48">
        <f>D25+D26+D27+D28+D29</f>
        <v>1083938.67</v>
      </c>
      <c r="E30" s="51">
        <f>E25+E26+E27+E28+E29</f>
        <v>1191111.1300000001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444579.06</v>
      </c>
      <c r="E33" s="59">
        <v>2758672.26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10000</v>
      </c>
      <c r="E35" s="45">
        <v>10000</v>
      </c>
    </row>
    <row r="36" spans="2:5" ht="15">
      <c r="B36" s="13">
        <v>40500</v>
      </c>
      <c r="C36" s="54" t="s">
        <v>39</v>
      </c>
      <c r="D36" s="49">
        <v>27000</v>
      </c>
      <c r="E36" s="50">
        <v>27000</v>
      </c>
    </row>
    <row r="37" spans="2:5" ht="15.75" thickBot="1">
      <c r="B37" s="16">
        <v>40000</v>
      </c>
      <c r="C37" s="15" t="s">
        <v>40</v>
      </c>
      <c r="D37" s="48">
        <f>D32+D33+D34+D35+D36</f>
        <v>481579.06</v>
      </c>
      <c r="E37" s="51">
        <f>E32+E33+E34+E35+E36</f>
        <v>2795672.26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36737.47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36737.47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425166.45</v>
      </c>
      <c r="E51" s="62">
        <v>425166.45</v>
      </c>
    </row>
    <row r="52" spans="2:5" ht="15.75" thickBot="1">
      <c r="B52" s="16">
        <v>70000</v>
      </c>
      <c r="C52" s="15" t="s">
        <v>58</v>
      </c>
      <c r="D52" s="48">
        <f>D51</f>
        <v>425166.45</v>
      </c>
      <c r="E52" s="51">
        <f>E51</f>
        <v>425166.45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471050</v>
      </c>
      <c r="E54" s="45">
        <v>480291.71</v>
      </c>
    </row>
    <row r="55" spans="2:5" ht="15">
      <c r="B55" s="13">
        <v>90200</v>
      </c>
      <c r="C55" s="54" t="s">
        <v>62</v>
      </c>
      <c r="D55" s="61">
        <v>68000</v>
      </c>
      <c r="E55" s="62">
        <v>89559.05</v>
      </c>
    </row>
    <row r="56" spans="2:5" ht="15.75" thickBot="1">
      <c r="B56" s="16">
        <v>90000</v>
      </c>
      <c r="C56" s="15" t="s">
        <v>63</v>
      </c>
      <c r="D56" s="48">
        <f>D54+D55</f>
        <v>539050</v>
      </c>
      <c r="E56" s="51">
        <f>E54+E55</f>
        <v>569850.76</v>
      </c>
    </row>
    <row r="57" spans="2:5" ht="16.5" thickBot="1" thickTop="1">
      <c r="B57" s="109" t="s">
        <v>64</v>
      </c>
      <c r="C57" s="110"/>
      <c r="D57" s="52">
        <f>D16+D23+D30+D37+D43+D49+D52+D56</f>
        <v>3219339.98</v>
      </c>
      <c r="E57" s="55">
        <f>E16+E23+E30+E37+E43+E49+E52+E56</f>
        <v>5924057.05</v>
      </c>
    </row>
    <row r="58" spans="2:5" ht="16.5" thickBot="1" thickTop="1">
      <c r="B58" s="109" t="s">
        <v>65</v>
      </c>
      <c r="C58" s="110"/>
      <c r="D58" s="52">
        <f>D57+D5+D6+D7+D8</f>
        <v>3219339.98</v>
      </c>
      <c r="E58" s="55">
        <f>E57+E5+E6+E7+E8</f>
        <v>6199906.779999999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626589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626589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16787.58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16787.58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400539.39</v>
      </c>
      <c r="E25" s="45"/>
    </row>
    <row r="26" spans="2:5" ht="15">
      <c r="B26" s="13">
        <v>30200</v>
      </c>
      <c r="C26" s="54" t="s">
        <v>28</v>
      </c>
      <c r="D26" s="39">
        <v>6000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677349.28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1083938.67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471050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539050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2342365.25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2342365.25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629691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629691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16787.58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16787.58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400539.39</v>
      </c>
      <c r="E25" s="45"/>
    </row>
    <row r="26" spans="2:5" ht="15">
      <c r="B26" s="13">
        <v>30200</v>
      </c>
      <c r="C26" s="54" t="s">
        <v>28</v>
      </c>
      <c r="D26" s="39">
        <v>6000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677349.28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1083938.67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471050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539050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2295467.25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2295467.25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365400</v>
      </c>
      <c r="E10" s="89">
        <v>0</v>
      </c>
      <c r="F10" s="90">
        <v>368164.21</v>
      </c>
      <c r="G10" s="88"/>
      <c r="H10" s="89"/>
      <c r="I10" s="90"/>
      <c r="J10" s="97">
        <v>42100</v>
      </c>
      <c r="K10" s="89">
        <v>0</v>
      </c>
      <c r="L10" s="101">
        <v>42100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407500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410264.20999999996</v>
      </c>
    </row>
    <row r="11" spans="2:76" ht="15">
      <c r="B11" s="13">
        <v>102</v>
      </c>
      <c r="C11" s="25" t="s">
        <v>92</v>
      </c>
      <c r="D11" s="88">
        <v>36090</v>
      </c>
      <c r="E11" s="89">
        <v>0</v>
      </c>
      <c r="F11" s="90">
        <v>39971.53</v>
      </c>
      <c r="G11" s="88"/>
      <c r="H11" s="89"/>
      <c r="I11" s="90"/>
      <c r="J11" s="97">
        <v>2900</v>
      </c>
      <c r="K11" s="89">
        <v>0</v>
      </c>
      <c r="L11" s="101">
        <v>2900</v>
      </c>
      <c r="M11" s="91">
        <v>500</v>
      </c>
      <c r="N11" s="89">
        <v>0</v>
      </c>
      <c r="O11" s="90">
        <v>500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350</v>
      </c>
      <c r="AF11" s="89">
        <v>0</v>
      </c>
      <c r="AG11" s="90">
        <v>350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39840</v>
      </c>
      <c r="BW11" s="77">
        <f t="shared" si="1"/>
        <v>0</v>
      </c>
      <c r="BX11" s="79">
        <f t="shared" si="2"/>
        <v>43721.53</v>
      </c>
    </row>
    <row r="12" spans="2:76" ht="15">
      <c r="B12" s="13">
        <v>103</v>
      </c>
      <c r="C12" s="25" t="s">
        <v>93</v>
      </c>
      <c r="D12" s="88">
        <v>244390</v>
      </c>
      <c r="E12" s="89">
        <v>0</v>
      </c>
      <c r="F12" s="90">
        <v>322730.78</v>
      </c>
      <c r="G12" s="88"/>
      <c r="H12" s="89"/>
      <c r="I12" s="90"/>
      <c r="J12" s="97">
        <v>2600</v>
      </c>
      <c r="K12" s="89">
        <v>0</v>
      </c>
      <c r="L12" s="101">
        <v>3640.6</v>
      </c>
      <c r="M12" s="91">
        <v>100700</v>
      </c>
      <c r="N12" s="89">
        <v>0</v>
      </c>
      <c r="O12" s="90">
        <v>110437.44</v>
      </c>
      <c r="P12" s="91">
        <v>0</v>
      </c>
      <c r="Q12" s="89">
        <v>0</v>
      </c>
      <c r="R12" s="90">
        <v>160</v>
      </c>
      <c r="S12" s="91">
        <v>15700</v>
      </c>
      <c r="T12" s="89">
        <v>0</v>
      </c>
      <c r="U12" s="90">
        <v>15700</v>
      </c>
      <c r="V12" s="91">
        <v>12500</v>
      </c>
      <c r="W12" s="89">
        <v>0</v>
      </c>
      <c r="X12" s="90">
        <v>14354</v>
      </c>
      <c r="Y12" s="91">
        <v>10000</v>
      </c>
      <c r="Z12" s="89">
        <v>0</v>
      </c>
      <c r="AA12" s="90">
        <v>13246.06</v>
      </c>
      <c r="AB12" s="91">
        <v>202000</v>
      </c>
      <c r="AC12" s="89">
        <v>0</v>
      </c>
      <c r="AD12" s="90">
        <v>233713.08</v>
      </c>
      <c r="AE12" s="91">
        <v>97000</v>
      </c>
      <c r="AF12" s="89">
        <v>0</v>
      </c>
      <c r="AG12" s="90">
        <v>113576.19</v>
      </c>
      <c r="AH12" s="91">
        <v>0</v>
      </c>
      <c r="AI12" s="89">
        <v>0</v>
      </c>
      <c r="AJ12" s="90">
        <v>0</v>
      </c>
      <c r="AK12" s="91">
        <v>145450</v>
      </c>
      <c r="AL12" s="89">
        <v>0</v>
      </c>
      <c r="AM12" s="90">
        <v>161732.65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830340</v>
      </c>
      <c r="BW12" s="77">
        <f t="shared" si="1"/>
        <v>0</v>
      </c>
      <c r="BX12" s="79">
        <f t="shared" si="2"/>
        <v>989290.7999999999</v>
      </c>
    </row>
    <row r="13" spans="2:76" ht="15">
      <c r="B13" s="13">
        <v>104</v>
      </c>
      <c r="C13" s="25" t="s">
        <v>19</v>
      </c>
      <c r="D13" s="88">
        <v>5800</v>
      </c>
      <c r="E13" s="89">
        <v>0</v>
      </c>
      <c r="F13" s="90">
        <v>51842.79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32600</v>
      </c>
      <c r="N13" s="89">
        <v>0</v>
      </c>
      <c r="O13" s="90">
        <v>51772.48</v>
      </c>
      <c r="P13" s="91">
        <v>5400</v>
      </c>
      <c r="Q13" s="89">
        <v>0</v>
      </c>
      <c r="R13" s="90">
        <v>6681</v>
      </c>
      <c r="S13" s="91">
        <v>8160</v>
      </c>
      <c r="T13" s="89">
        <v>0</v>
      </c>
      <c r="U13" s="90">
        <v>8660</v>
      </c>
      <c r="V13" s="91">
        <v>16500</v>
      </c>
      <c r="W13" s="89">
        <v>0</v>
      </c>
      <c r="X13" s="90">
        <v>16500</v>
      </c>
      <c r="Y13" s="91"/>
      <c r="Z13" s="89"/>
      <c r="AA13" s="90"/>
      <c r="AB13" s="91">
        <v>15300</v>
      </c>
      <c r="AC13" s="89">
        <v>0</v>
      </c>
      <c r="AD13" s="90">
        <v>15784.92</v>
      </c>
      <c r="AE13" s="91">
        <v>12500</v>
      </c>
      <c r="AF13" s="89">
        <v>0</v>
      </c>
      <c r="AG13" s="90">
        <v>30500</v>
      </c>
      <c r="AH13" s="91">
        <v>3500</v>
      </c>
      <c r="AI13" s="89">
        <v>0</v>
      </c>
      <c r="AJ13" s="90">
        <v>3500</v>
      </c>
      <c r="AK13" s="91">
        <v>31930</v>
      </c>
      <c r="AL13" s="89">
        <v>0</v>
      </c>
      <c r="AM13" s="90">
        <v>34012.83</v>
      </c>
      <c r="AN13" s="91">
        <v>2100</v>
      </c>
      <c r="AO13" s="89">
        <v>0</v>
      </c>
      <c r="AP13" s="90">
        <v>2100</v>
      </c>
      <c r="AQ13" s="91">
        <v>1500</v>
      </c>
      <c r="AR13" s="89">
        <v>0</v>
      </c>
      <c r="AS13" s="90">
        <v>4815</v>
      </c>
      <c r="AT13" s="91"/>
      <c r="AU13" s="89"/>
      <c r="AV13" s="90"/>
      <c r="AW13" s="97">
        <v>13000</v>
      </c>
      <c r="AX13" s="89">
        <v>0</v>
      </c>
      <c r="AY13" s="101">
        <v>13500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148290</v>
      </c>
      <c r="BW13" s="77">
        <f t="shared" si="1"/>
        <v>0</v>
      </c>
      <c r="BX13" s="79">
        <f t="shared" si="2"/>
        <v>239669.02000000002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82129.26</v>
      </c>
      <c r="BM16" s="89">
        <v>0</v>
      </c>
      <c r="BN16" s="90">
        <v>82129.26</v>
      </c>
      <c r="BO16" s="91"/>
      <c r="BP16" s="89"/>
      <c r="BQ16" s="90"/>
      <c r="BR16" s="97"/>
      <c r="BS16" s="89"/>
      <c r="BT16" s="101"/>
      <c r="BU16" s="76"/>
      <c r="BV16" s="85">
        <f t="shared" si="0"/>
        <v>82129.26</v>
      </c>
      <c r="BW16" s="77">
        <f t="shared" si="1"/>
        <v>0</v>
      </c>
      <c r="BX16" s="79">
        <f t="shared" si="2"/>
        <v>82129.26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>
        <v>28030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1"/>
        <v>0</v>
      </c>
      <c r="BX18" s="79">
        <f t="shared" si="2"/>
        <v>28030</v>
      </c>
    </row>
    <row r="19" spans="2:76" ht="15">
      <c r="B19" s="13">
        <v>110</v>
      </c>
      <c r="C19" s="25" t="s">
        <v>98</v>
      </c>
      <c r="D19" s="88">
        <v>57350</v>
      </c>
      <c r="E19" s="89">
        <v>0</v>
      </c>
      <c r="F19" s="90">
        <v>61590</v>
      </c>
      <c r="G19" s="88"/>
      <c r="H19" s="89"/>
      <c r="I19" s="90"/>
      <c r="J19" s="97"/>
      <c r="K19" s="89"/>
      <c r="L19" s="101"/>
      <c r="M19" s="97">
        <v>800</v>
      </c>
      <c r="N19" s="89">
        <v>0</v>
      </c>
      <c r="O19" s="101">
        <v>800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1500</v>
      </c>
      <c r="AF19" s="89">
        <v>0</v>
      </c>
      <c r="AG19" s="101">
        <v>1500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116042.28</v>
      </c>
      <c r="BJ19" s="89">
        <v>0</v>
      </c>
      <c r="BK19" s="101">
        <v>16146.07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175692.28</v>
      </c>
      <c r="BW19" s="77">
        <f t="shared" si="1"/>
        <v>0</v>
      </c>
      <c r="BX19" s="79">
        <f t="shared" si="2"/>
        <v>80036.07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719030</v>
      </c>
      <c r="E20" s="78">
        <f t="shared" si="3"/>
        <v>0</v>
      </c>
      <c r="F20" s="79">
        <f t="shared" si="3"/>
        <v>872329.31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47600</v>
      </c>
      <c r="K20" s="78">
        <f t="shared" si="3"/>
        <v>0</v>
      </c>
      <c r="L20" s="77">
        <f t="shared" si="3"/>
        <v>48640.6</v>
      </c>
      <c r="M20" s="98">
        <f t="shared" si="3"/>
        <v>134600</v>
      </c>
      <c r="N20" s="78">
        <f t="shared" si="3"/>
        <v>0</v>
      </c>
      <c r="O20" s="77">
        <f t="shared" si="3"/>
        <v>163509.91999999998</v>
      </c>
      <c r="P20" s="98">
        <f t="shared" si="3"/>
        <v>5400</v>
      </c>
      <c r="Q20" s="78">
        <f t="shared" si="3"/>
        <v>0</v>
      </c>
      <c r="R20" s="77">
        <f t="shared" si="3"/>
        <v>6841</v>
      </c>
      <c r="S20" s="98">
        <f t="shared" si="3"/>
        <v>23860</v>
      </c>
      <c r="T20" s="78">
        <f t="shared" si="3"/>
        <v>0</v>
      </c>
      <c r="U20" s="77">
        <f t="shared" si="3"/>
        <v>24360</v>
      </c>
      <c r="V20" s="98">
        <f t="shared" si="3"/>
        <v>29000</v>
      </c>
      <c r="W20" s="78">
        <f t="shared" si="3"/>
        <v>0</v>
      </c>
      <c r="X20" s="77">
        <f t="shared" si="3"/>
        <v>30854</v>
      </c>
      <c r="Y20" s="98">
        <f t="shared" si="3"/>
        <v>10000</v>
      </c>
      <c r="Z20" s="78">
        <f t="shared" si="3"/>
        <v>0</v>
      </c>
      <c r="AA20" s="77">
        <f t="shared" si="3"/>
        <v>13246.06</v>
      </c>
      <c r="AB20" s="98">
        <f t="shared" si="3"/>
        <v>217300</v>
      </c>
      <c r="AC20" s="78">
        <f t="shared" si="3"/>
        <v>0</v>
      </c>
      <c r="AD20" s="77">
        <f t="shared" si="3"/>
        <v>249498.00000000003</v>
      </c>
      <c r="AE20" s="98">
        <f t="shared" si="3"/>
        <v>111350</v>
      </c>
      <c r="AF20" s="78">
        <f t="shared" si="3"/>
        <v>0</v>
      </c>
      <c r="AG20" s="77">
        <f t="shared" si="3"/>
        <v>145926.19</v>
      </c>
      <c r="AH20" s="98">
        <f t="shared" si="3"/>
        <v>3500</v>
      </c>
      <c r="AI20" s="78">
        <f t="shared" si="3"/>
        <v>0</v>
      </c>
      <c r="AJ20" s="77">
        <f t="shared" si="3"/>
        <v>3500</v>
      </c>
      <c r="AK20" s="98">
        <f t="shared" si="3"/>
        <v>177380</v>
      </c>
      <c r="AL20" s="78">
        <f t="shared" si="3"/>
        <v>0</v>
      </c>
      <c r="AM20" s="77">
        <f t="shared" si="3"/>
        <v>195745.47999999998</v>
      </c>
      <c r="AN20" s="98">
        <f t="shared" si="3"/>
        <v>2100</v>
      </c>
      <c r="AO20" s="78">
        <f t="shared" si="3"/>
        <v>0</v>
      </c>
      <c r="AP20" s="77">
        <f t="shared" si="3"/>
        <v>2100</v>
      </c>
      <c r="AQ20" s="98">
        <f t="shared" si="3"/>
        <v>1500</v>
      </c>
      <c r="AR20" s="78">
        <f t="shared" si="3"/>
        <v>0</v>
      </c>
      <c r="AS20" s="77">
        <f t="shared" si="3"/>
        <v>4815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13000</v>
      </c>
      <c r="AX20" s="78">
        <f t="shared" si="3"/>
        <v>0</v>
      </c>
      <c r="AY20" s="77">
        <f t="shared" si="3"/>
        <v>13500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116042.28</v>
      </c>
      <c r="BJ20" s="78">
        <f t="shared" si="3"/>
        <v>0</v>
      </c>
      <c r="BK20" s="77">
        <f t="shared" si="3"/>
        <v>16146.07</v>
      </c>
      <c r="BL20" s="98">
        <f t="shared" si="3"/>
        <v>82129.26</v>
      </c>
      <c r="BM20" s="78">
        <f t="shared" si="3"/>
        <v>0</v>
      </c>
      <c r="BN20" s="77">
        <f t="shared" si="3"/>
        <v>82129.26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1693791.54</v>
      </c>
      <c r="BW20" s="77">
        <f>BW10+BW11+BW12+BW13+BW14+BW15+BW16+BW17+BW18+BW19</f>
        <v>0</v>
      </c>
      <c r="BX20" s="95">
        <f>BX10+BX11+BX12+BX13+BX14+BX15+BX16+BX17+BX18+BX19</f>
        <v>1873140.8900000001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101717</v>
      </c>
      <c r="E24" s="89">
        <v>0</v>
      </c>
      <c r="F24" s="90">
        <v>198352.75</v>
      </c>
      <c r="G24" s="88"/>
      <c r="H24" s="89"/>
      <c r="I24" s="90"/>
      <c r="J24" s="97">
        <v>23147</v>
      </c>
      <c r="K24" s="89">
        <v>0</v>
      </c>
      <c r="L24" s="101">
        <v>23147</v>
      </c>
      <c r="M24" s="97">
        <v>0</v>
      </c>
      <c r="N24" s="89">
        <v>0</v>
      </c>
      <c r="O24" s="101">
        <v>297786.65</v>
      </c>
      <c r="P24" s="97">
        <v>6000</v>
      </c>
      <c r="Q24" s="89">
        <v>0</v>
      </c>
      <c r="R24" s="101">
        <v>6000</v>
      </c>
      <c r="S24" s="97">
        <v>0</v>
      </c>
      <c r="T24" s="89">
        <v>0</v>
      </c>
      <c r="U24" s="101">
        <v>6333.61</v>
      </c>
      <c r="V24" s="97">
        <v>7000</v>
      </c>
      <c r="W24" s="89">
        <v>0</v>
      </c>
      <c r="X24" s="101">
        <v>7000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4158.57</v>
      </c>
      <c r="AE24" s="97">
        <v>221715.06</v>
      </c>
      <c r="AF24" s="89">
        <v>0</v>
      </c>
      <c r="AG24" s="101">
        <v>911439.41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6590.38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359579.06</v>
      </c>
      <c r="BW24" s="77">
        <f t="shared" si="4"/>
        <v>0</v>
      </c>
      <c r="BX24" s="79">
        <f t="shared" si="4"/>
        <v>1460808.3699999999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122000</v>
      </c>
      <c r="Q25" s="89">
        <v>0</v>
      </c>
      <c r="R25" s="101">
        <v>124000</v>
      </c>
      <c r="S25" s="97"/>
      <c r="T25" s="89"/>
      <c r="U25" s="101"/>
      <c r="V25" s="97">
        <v>0</v>
      </c>
      <c r="W25" s="89">
        <v>0</v>
      </c>
      <c r="X25" s="101">
        <v>0</v>
      </c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0</v>
      </c>
      <c r="AN25" s="97"/>
      <c r="AO25" s="89"/>
      <c r="AP25" s="101"/>
      <c r="AQ25" s="97">
        <v>0</v>
      </c>
      <c r="AR25" s="89">
        <v>0</v>
      </c>
      <c r="AS25" s="101">
        <v>15565</v>
      </c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122000</v>
      </c>
      <c r="BW25" s="77">
        <f t="shared" si="4"/>
        <v>0</v>
      </c>
      <c r="BX25" s="79">
        <f t="shared" si="4"/>
        <v>139565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101717</v>
      </c>
      <c r="E28" s="78">
        <f t="shared" si="5"/>
        <v>0</v>
      </c>
      <c r="F28" s="79">
        <f t="shared" si="5"/>
        <v>198352.75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23147</v>
      </c>
      <c r="K28" s="78">
        <f t="shared" si="5"/>
        <v>0</v>
      </c>
      <c r="L28" s="77">
        <f t="shared" si="5"/>
        <v>23147</v>
      </c>
      <c r="M28" s="98">
        <f t="shared" si="5"/>
        <v>0</v>
      </c>
      <c r="N28" s="78">
        <f t="shared" si="5"/>
        <v>0</v>
      </c>
      <c r="O28" s="77">
        <f t="shared" si="5"/>
        <v>297786.65</v>
      </c>
      <c r="P28" s="98">
        <f t="shared" si="5"/>
        <v>128000</v>
      </c>
      <c r="Q28" s="78">
        <f t="shared" si="5"/>
        <v>0</v>
      </c>
      <c r="R28" s="77">
        <f t="shared" si="5"/>
        <v>130000</v>
      </c>
      <c r="S28" s="98">
        <f t="shared" si="5"/>
        <v>0</v>
      </c>
      <c r="T28" s="78">
        <f t="shared" si="5"/>
        <v>0</v>
      </c>
      <c r="U28" s="77">
        <f t="shared" si="5"/>
        <v>6333.610000000001</v>
      </c>
      <c r="V28" s="98">
        <f t="shared" si="5"/>
        <v>7000</v>
      </c>
      <c r="W28" s="78">
        <f t="shared" si="5"/>
        <v>0</v>
      </c>
      <c r="X28" s="77">
        <f t="shared" si="5"/>
        <v>7000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4158.57</v>
      </c>
      <c r="AE28" s="98">
        <f t="shared" si="5"/>
        <v>221715.06</v>
      </c>
      <c r="AF28" s="78">
        <f t="shared" si="5"/>
        <v>0</v>
      </c>
      <c r="AG28" s="77">
        <f t="shared" si="5"/>
        <v>911439.41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15565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6590.38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481579.06</v>
      </c>
      <c r="BW28" s="77">
        <f>BW23+BW24+BW25+BW26+BW27</f>
        <v>0</v>
      </c>
      <c r="BX28" s="95">
        <f>BX23+BX24+BX25+BX26+BX27</f>
        <v>1600373.3699999999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>
        <v>0</v>
      </c>
      <c r="BL40" s="97">
        <v>79752.93000000005</v>
      </c>
      <c r="BM40" s="89">
        <v>0</v>
      </c>
      <c r="BN40" s="101">
        <v>79752.93</v>
      </c>
      <c r="BO40" s="97"/>
      <c r="BP40" s="89"/>
      <c r="BQ40" s="101"/>
      <c r="BR40" s="97"/>
      <c r="BS40" s="89"/>
      <c r="BT40" s="101"/>
      <c r="BU40" s="76"/>
      <c r="BV40" s="85">
        <f t="shared" si="10"/>
        <v>79752.93000000005</v>
      </c>
      <c r="BW40" s="77">
        <f t="shared" si="10"/>
        <v>0</v>
      </c>
      <c r="BX40" s="79">
        <f t="shared" si="10"/>
        <v>79752.93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79752.93000000005</v>
      </c>
      <c r="BM42" s="78">
        <f t="shared" si="12"/>
        <v>0</v>
      </c>
      <c r="BN42" s="77">
        <f t="shared" si="12"/>
        <v>79752.93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79752.93000000005</v>
      </c>
      <c r="BW42" s="77">
        <f>BW38+BW39+BW40+BW41</f>
        <v>0</v>
      </c>
      <c r="BX42" s="95">
        <f>BX38+BX39+BX40+BX41</f>
        <v>79752.93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425166.45</v>
      </c>
      <c r="BP45" s="89">
        <v>0</v>
      </c>
      <c r="BQ45" s="101">
        <v>425166.45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425166.45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425166.45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425166.45</v>
      </c>
      <c r="BP46" s="78">
        <f>BP45</f>
        <v>0</v>
      </c>
      <c r="BQ46" s="95">
        <f>BQ45</f>
        <v>425166.45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425166.45</v>
      </c>
      <c r="BW46" s="77">
        <f>BW45</f>
        <v>0</v>
      </c>
      <c r="BX46" s="95">
        <f>BX45</f>
        <v>425166.45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471050</v>
      </c>
      <c r="BS49" s="89">
        <v>0</v>
      </c>
      <c r="BT49" s="101">
        <v>516629.25</v>
      </c>
      <c r="BU49" s="76"/>
      <c r="BV49" s="85">
        <f aca="true" t="shared" si="15" ref="BV49:BX50">D49+G49+J49+M49+P49+S49+V49+Y49+AB49+AE49+AH49+AK49+AN49+AQ49+AT49+AW49+AZ49+BC49+BF49+BI49+BL49+BO49+BR49</f>
        <v>471050</v>
      </c>
      <c r="BW49" s="77">
        <f t="shared" si="15"/>
        <v>0</v>
      </c>
      <c r="BX49" s="79">
        <f t="shared" si="15"/>
        <v>516629.25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>
        <v>123883.76</v>
      </c>
      <c r="BU50" s="76"/>
      <c r="BV50" s="85">
        <f t="shared" si="15"/>
        <v>68000</v>
      </c>
      <c r="BW50" s="77">
        <f t="shared" si="15"/>
        <v>0</v>
      </c>
      <c r="BX50" s="79">
        <f t="shared" si="15"/>
        <v>123883.76000000001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539050</v>
      </c>
      <c r="BS51" s="78">
        <f>BS49+BS50</f>
        <v>0</v>
      </c>
      <c r="BT51" s="77">
        <f>BT49+BT50</f>
        <v>640513.01</v>
      </c>
      <c r="BU51" s="85"/>
      <c r="BV51" s="85">
        <f>BV49+BV50</f>
        <v>539050</v>
      </c>
      <c r="BW51" s="77">
        <f>BW49+BW50</f>
        <v>0</v>
      </c>
      <c r="BX51" s="95">
        <f>BX49+BX50</f>
        <v>640513.01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820747</v>
      </c>
      <c r="E53" s="86">
        <f t="shared" si="18"/>
        <v>0</v>
      </c>
      <c r="F53" s="86">
        <f t="shared" si="18"/>
        <v>1070682.06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70747</v>
      </c>
      <c r="K53" s="86">
        <f t="shared" si="18"/>
        <v>0</v>
      </c>
      <c r="L53" s="86">
        <f t="shared" si="18"/>
        <v>71787.6</v>
      </c>
      <c r="M53" s="86">
        <f t="shared" si="18"/>
        <v>134600</v>
      </c>
      <c r="N53" s="86">
        <f t="shared" si="18"/>
        <v>0</v>
      </c>
      <c r="O53" s="86">
        <f t="shared" si="18"/>
        <v>461296.57</v>
      </c>
      <c r="P53" s="86">
        <f t="shared" si="18"/>
        <v>133400</v>
      </c>
      <c r="Q53" s="86">
        <f t="shared" si="18"/>
        <v>0</v>
      </c>
      <c r="R53" s="86">
        <f t="shared" si="18"/>
        <v>136841</v>
      </c>
      <c r="S53" s="86">
        <f t="shared" si="18"/>
        <v>23860</v>
      </c>
      <c r="T53" s="86">
        <f t="shared" si="18"/>
        <v>0</v>
      </c>
      <c r="U53" s="86">
        <f t="shared" si="18"/>
        <v>30693.61</v>
      </c>
      <c r="V53" s="86">
        <f t="shared" si="18"/>
        <v>36000</v>
      </c>
      <c r="W53" s="86">
        <f t="shared" si="18"/>
        <v>0</v>
      </c>
      <c r="X53" s="86">
        <f t="shared" si="18"/>
        <v>37854</v>
      </c>
      <c r="Y53" s="86">
        <f t="shared" si="18"/>
        <v>10000</v>
      </c>
      <c r="Z53" s="86">
        <f t="shared" si="18"/>
        <v>0</v>
      </c>
      <c r="AA53" s="86">
        <f t="shared" si="18"/>
        <v>13246.06</v>
      </c>
      <c r="AB53" s="86">
        <f t="shared" si="18"/>
        <v>217300</v>
      </c>
      <c r="AC53" s="86">
        <f t="shared" si="18"/>
        <v>0</v>
      </c>
      <c r="AD53" s="86">
        <f t="shared" si="18"/>
        <v>253656.57000000004</v>
      </c>
      <c r="AE53" s="86">
        <f t="shared" si="18"/>
        <v>333065.06</v>
      </c>
      <c r="AF53" s="86">
        <f t="shared" si="18"/>
        <v>0</v>
      </c>
      <c r="AG53" s="86">
        <f t="shared" si="18"/>
        <v>1057365.6</v>
      </c>
      <c r="AH53" s="86">
        <f t="shared" si="18"/>
        <v>3500</v>
      </c>
      <c r="AI53" s="86">
        <f t="shared" si="18"/>
        <v>0</v>
      </c>
      <c r="AJ53" s="86">
        <f aca="true" t="shared" si="19" ref="AJ53:BT53">AJ20+AJ28+AJ35+AJ42+AJ46+AJ51</f>
        <v>3500</v>
      </c>
      <c r="AK53" s="86">
        <f t="shared" si="19"/>
        <v>177380</v>
      </c>
      <c r="AL53" s="86">
        <f t="shared" si="19"/>
        <v>0</v>
      </c>
      <c r="AM53" s="86">
        <f t="shared" si="19"/>
        <v>195745.47999999998</v>
      </c>
      <c r="AN53" s="86">
        <f t="shared" si="19"/>
        <v>2100</v>
      </c>
      <c r="AO53" s="86">
        <f t="shared" si="19"/>
        <v>0</v>
      </c>
      <c r="AP53" s="86">
        <f t="shared" si="19"/>
        <v>2100</v>
      </c>
      <c r="AQ53" s="86">
        <f t="shared" si="19"/>
        <v>1500</v>
      </c>
      <c r="AR53" s="86">
        <f t="shared" si="19"/>
        <v>0</v>
      </c>
      <c r="AS53" s="86">
        <f t="shared" si="19"/>
        <v>20380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13000</v>
      </c>
      <c r="AX53" s="86">
        <f t="shared" si="19"/>
        <v>0</v>
      </c>
      <c r="AY53" s="86">
        <f t="shared" si="19"/>
        <v>20090.38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116042.28</v>
      </c>
      <c r="BJ53" s="86">
        <f t="shared" si="19"/>
        <v>0</v>
      </c>
      <c r="BK53" s="86">
        <f t="shared" si="19"/>
        <v>16146.07</v>
      </c>
      <c r="BL53" s="86">
        <f t="shared" si="19"/>
        <v>161882.19000000006</v>
      </c>
      <c r="BM53" s="86">
        <f t="shared" si="19"/>
        <v>0</v>
      </c>
      <c r="BN53" s="86">
        <f t="shared" si="19"/>
        <v>161882.19</v>
      </c>
      <c r="BO53" s="86">
        <f t="shared" si="19"/>
        <v>425166.45</v>
      </c>
      <c r="BP53" s="86">
        <f t="shared" si="19"/>
        <v>0</v>
      </c>
      <c r="BQ53" s="86">
        <f t="shared" si="19"/>
        <v>425166.45</v>
      </c>
      <c r="BR53" s="86">
        <f t="shared" si="19"/>
        <v>539050</v>
      </c>
      <c r="BS53" s="86">
        <f t="shared" si="19"/>
        <v>0</v>
      </c>
      <c r="BT53" s="86">
        <f t="shared" si="19"/>
        <v>640513.01</v>
      </c>
      <c r="BU53" s="86">
        <f>BU8</f>
        <v>0</v>
      </c>
      <c r="BV53" s="102">
        <f>BV8+BV20+BV28+BV35+BV42+BV46+BV51</f>
        <v>3219339.9800000004</v>
      </c>
      <c r="BW53" s="87">
        <f>BW20+BW28+BW35+BW42+BW46+BW51</f>
        <v>0</v>
      </c>
      <c r="BX53" s="87">
        <f>BX20+BX28+BX35+BX42+BX46+BX51</f>
        <v>4618946.65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365400</v>
      </c>
      <c r="E10" s="89">
        <v>0</v>
      </c>
      <c r="F10" s="90"/>
      <c r="G10" s="88"/>
      <c r="H10" s="89"/>
      <c r="I10" s="90"/>
      <c r="J10" s="97">
        <v>42100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407500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36240</v>
      </c>
      <c r="E11" s="89">
        <v>0</v>
      </c>
      <c r="F11" s="90"/>
      <c r="G11" s="88"/>
      <c r="H11" s="89"/>
      <c r="I11" s="90"/>
      <c r="J11" s="97">
        <v>2900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39990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254090</v>
      </c>
      <c r="E12" s="89">
        <v>0</v>
      </c>
      <c r="F12" s="90"/>
      <c r="G12" s="88"/>
      <c r="H12" s="89"/>
      <c r="I12" s="90"/>
      <c r="J12" s="97">
        <v>2600</v>
      </c>
      <c r="K12" s="89">
        <v>0</v>
      </c>
      <c r="L12" s="101"/>
      <c r="M12" s="91">
        <v>100700</v>
      </c>
      <c r="N12" s="89">
        <v>0</v>
      </c>
      <c r="O12" s="90"/>
      <c r="P12" s="91">
        <v>0</v>
      </c>
      <c r="Q12" s="89">
        <v>0</v>
      </c>
      <c r="R12" s="90"/>
      <c r="S12" s="91">
        <v>15700</v>
      </c>
      <c r="T12" s="89">
        <v>0</v>
      </c>
      <c r="U12" s="90"/>
      <c r="V12" s="91">
        <v>12500</v>
      </c>
      <c r="W12" s="89">
        <v>0</v>
      </c>
      <c r="X12" s="90"/>
      <c r="Y12" s="91">
        <v>10000</v>
      </c>
      <c r="Z12" s="89">
        <v>0</v>
      </c>
      <c r="AA12" s="90"/>
      <c r="AB12" s="91">
        <v>202000</v>
      </c>
      <c r="AC12" s="89">
        <v>0</v>
      </c>
      <c r="AD12" s="90"/>
      <c r="AE12" s="91">
        <v>97000</v>
      </c>
      <c r="AF12" s="89">
        <v>0</v>
      </c>
      <c r="AG12" s="90"/>
      <c r="AH12" s="91">
        <v>0</v>
      </c>
      <c r="AI12" s="89">
        <v>0</v>
      </c>
      <c r="AJ12" s="90"/>
      <c r="AK12" s="91">
        <v>145450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840040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32600</v>
      </c>
      <c r="N13" s="89">
        <v>0</v>
      </c>
      <c r="O13" s="90"/>
      <c r="P13" s="91">
        <v>5400</v>
      </c>
      <c r="Q13" s="89">
        <v>0</v>
      </c>
      <c r="R13" s="90"/>
      <c r="S13" s="91">
        <v>6160</v>
      </c>
      <c r="T13" s="89">
        <v>0</v>
      </c>
      <c r="U13" s="90"/>
      <c r="V13" s="91">
        <v>10500</v>
      </c>
      <c r="W13" s="89">
        <v>0</v>
      </c>
      <c r="X13" s="90"/>
      <c r="Y13" s="91"/>
      <c r="Z13" s="89"/>
      <c r="AA13" s="90"/>
      <c r="AB13" s="91">
        <v>15300</v>
      </c>
      <c r="AC13" s="89">
        <v>0</v>
      </c>
      <c r="AD13" s="90"/>
      <c r="AE13" s="91">
        <v>12500</v>
      </c>
      <c r="AF13" s="89">
        <v>0</v>
      </c>
      <c r="AG13" s="90"/>
      <c r="AH13" s="91">
        <v>3500</v>
      </c>
      <c r="AI13" s="89">
        <v>0</v>
      </c>
      <c r="AJ13" s="90"/>
      <c r="AK13" s="91">
        <v>31930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13000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136290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78283.36999999998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78283.36999999998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61350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1500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67963.17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131613.16999999998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728880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47600</v>
      </c>
      <c r="K20" s="78">
        <f t="shared" si="1"/>
        <v>0</v>
      </c>
      <c r="L20" s="77">
        <f t="shared" si="1"/>
        <v>0</v>
      </c>
      <c r="M20" s="98">
        <f t="shared" si="1"/>
        <v>134600</v>
      </c>
      <c r="N20" s="78">
        <f t="shared" si="1"/>
        <v>0</v>
      </c>
      <c r="O20" s="77">
        <f t="shared" si="1"/>
        <v>0</v>
      </c>
      <c r="P20" s="98">
        <f t="shared" si="1"/>
        <v>5400</v>
      </c>
      <c r="Q20" s="78">
        <f t="shared" si="1"/>
        <v>0</v>
      </c>
      <c r="R20" s="77">
        <f t="shared" si="1"/>
        <v>0</v>
      </c>
      <c r="S20" s="98">
        <f t="shared" si="1"/>
        <v>21860</v>
      </c>
      <c r="T20" s="78">
        <f t="shared" si="1"/>
        <v>0</v>
      </c>
      <c r="U20" s="77">
        <f t="shared" si="1"/>
        <v>0</v>
      </c>
      <c r="V20" s="98">
        <f t="shared" si="1"/>
        <v>23000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217300</v>
      </c>
      <c r="AC20" s="78">
        <f t="shared" si="1"/>
        <v>0</v>
      </c>
      <c r="AD20" s="77">
        <f t="shared" si="1"/>
        <v>0</v>
      </c>
      <c r="AE20" s="98">
        <f t="shared" si="1"/>
        <v>111350</v>
      </c>
      <c r="AF20" s="78">
        <f t="shared" si="1"/>
        <v>0</v>
      </c>
      <c r="AG20" s="77">
        <f t="shared" si="1"/>
        <v>0</v>
      </c>
      <c r="AH20" s="98">
        <f t="shared" si="1"/>
        <v>3500</v>
      </c>
      <c r="AI20" s="78">
        <f t="shared" si="1"/>
        <v>0</v>
      </c>
      <c r="AJ20" s="77">
        <f t="shared" si="1"/>
        <v>0</v>
      </c>
      <c r="AK20" s="98">
        <f t="shared" si="1"/>
        <v>177380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13000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67963.17</v>
      </c>
      <c r="BJ20" s="78">
        <f t="shared" si="1"/>
        <v>0</v>
      </c>
      <c r="BK20" s="77">
        <f t="shared" si="1"/>
        <v>0</v>
      </c>
      <c r="BL20" s="98">
        <f t="shared" si="1"/>
        <v>78283.36999999998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1643716.5399999998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56000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56000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83598.70999999999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83598.70999999999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83598.70999999999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83598.70999999999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471050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471050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539050</v>
      </c>
      <c r="BS51" s="78">
        <f>BS49+BS50</f>
        <v>0</v>
      </c>
      <c r="BT51" s="77">
        <f>BT49+BT50</f>
        <v>0</v>
      </c>
      <c r="BU51" s="85"/>
      <c r="BV51" s="85">
        <f>BV49+BV50</f>
        <v>539050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738880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47600</v>
      </c>
      <c r="K53" s="86">
        <f t="shared" si="11"/>
        <v>0</v>
      </c>
      <c r="L53" s="86">
        <f t="shared" si="11"/>
        <v>0</v>
      </c>
      <c r="M53" s="86">
        <f t="shared" si="11"/>
        <v>134600</v>
      </c>
      <c r="N53" s="86">
        <f t="shared" si="11"/>
        <v>0</v>
      </c>
      <c r="O53" s="86">
        <f t="shared" si="11"/>
        <v>0</v>
      </c>
      <c r="P53" s="86">
        <f t="shared" si="11"/>
        <v>61400</v>
      </c>
      <c r="Q53" s="86">
        <f t="shared" si="11"/>
        <v>0</v>
      </c>
      <c r="R53" s="86">
        <f t="shared" si="11"/>
        <v>0</v>
      </c>
      <c r="S53" s="86">
        <f t="shared" si="11"/>
        <v>21860</v>
      </c>
      <c r="T53" s="86">
        <f t="shared" si="11"/>
        <v>0</v>
      </c>
      <c r="U53" s="86">
        <f t="shared" si="11"/>
        <v>0</v>
      </c>
      <c r="V53" s="86">
        <f t="shared" si="11"/>
        <v>23000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217300</v>
      </c>
      <c r="AC53" s="86">
        <f t="shared" si="11"/>
        <v>0</v>
      </c>
      <c r="AD53" s="86">
        <f t="shared" si="11"/>
        <v>0</v>
      </c>
      <c r="AE53" s="86">
        <f t="shared" si="11"/>
        <v>121350</v>
      </c>
      <c r="AF53" s="86">
        <f t="shared" si="11"/>
        <v>0</v>
      </c>
      <c r="AG53" s="86">
        <f t="shared" si="11"/>
        <v>0</v>
      </c>
      <c r="AH53" s="86">
        <f t="shared" si="11"/>
        <v>3500</v>
      </c>
      <c r="AI53" s="86">
        <f t="shared" si="11"/>
        <v>0</v>
      </c>
      <c r="AJ53" s="86">
        <f t="shared" si="11"/>
        <v>0</v>
      </c>
      <c r="AK53" s="86">
        <f t="shared" si="11"/>
        <v>177380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13000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67963.17</v>
      </c>
      <c r="BJ53" s="86">
        <f t="shared" si="11"/>
        <v>0</v>
      </c>
      <c r="BK53" s="86">
        <f t="shared" si="11"/>
        <v>0</v>
      </c>
      <c r="BL53" s="86">
        <f t="shared" si="11"/>
        <v>161882.07999999996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539050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2342365.25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365400</v>
      </c>
      <c r="E10" s="89">
        <v>0</v>
      </c>
      <c r="F10" s="90"/>
      <c r="G10" s="88"/>
      <c r="H10" s="89"/>
      <c r="I10" s="90"/>
      <c r="J10" s="97">
        <v>42100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407500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36240</v>
      </c>
      <c r="E11" s="89">
        <v>0</v>
      </c>
      <c r="F11" s="90"/>
      <c r="G11" s="88"/>
      <c r="H11" s="89"/>
      <c r="I11" s="90"/>
      <c r="J11" s="97">
        <v>2900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39990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254090</v>
      </c>
      <c r="E12" s="89">
        <v>0</v>
      </c>
      <c r="F12" s="90"/>
      <c r="G12" s="88"/>
      <c r="H12" s="89"/>
      <c r="I12" s="90"/>
      <c r="J12" s="97">
        <v>2600</v>
      </c>
      <c r="K12" s="89">
        <v>0</v>
      </c>
      <c r="L12" s="101"/>
      <c r="M12" s="91">
        <v>100700</v>
      </c>
      <c r="N12" s="89">
        <v>0</v>
      </c>
      <c r="O12" s="90"/>
      <c r="P12" s="91">
        <v>0</v>
      </c>
      <c r="Q12" s="89">
        <v>0</v>
      </c>
      <c r="R12" s="90"/>
      <c r="S12" s="91">
        <v>15700</v>
      </c>
      <c r="T12" s="89">
        <v>0</v>
      </c>
      <c r="U12" s="90"/>
      <c r="V12" s="91">
        <v>12500</v>
      </c>
      <c r="W12" s="89">
        <v>0</v>
      </c>
      <c r="X12" s="90"/>
      <c r="Y12" s="91">
        <v>10000</v>
      </c>
      <c r="Z12" s="89">
        <v>0</v>
      </c>
      <c r="AA12" s="90"/>
      <c r="AB12" s="91">
        <v>202000</v>
      </c>
      <c r="AC12" s="89">
        <v>0</v>
      </c>
      <c r="AD12" s="90"/>
      <c r="AE12" s="91">
        <v>97000</v>
      </c>
      <c r="AF12" s="89">
        <v>0</v>
      </c>
      <c r="AG12" s="90"/>
      <c r="AH12" s="91">
        <v>0</v>
      </c>
      <c r="AI12" s="89">
        <v>0</v>
      </c>
      <c r="AJ12" s="90"/>
      <c r="AK12" s="91">
        <v>145450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840040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32600</v>
      </c>
      <c r="N13" s="89">
        <v>0</v>
      </c>
      <c r="O13" s="90"/>
      <c r="P13" s="91">
        <v>5400</v>
      </c>
      <c r="Q13" s="89">
        <v>0</v>
      </c>
      <c r="R13" s="90"/>
      <c r="S13" s="91">
        <v>6160</v>
      </c>
      <c r="T13" s="89">
        <v>0</v>
      </c>
      <c r="U13" s="90"/>
      <c r="V13" s="91">
        <v>10500</v>
      </c>
      <c r="W13" s="89">
        <v>0</v>
      </c>
      <c r="X13" s="90"/>
      <c r="Y13" s="91"/>
      <c r="Z13" s="89"/>
      <c r="AA13" s="90"/>
      <c r="AB13" s="91">
        <v>15300</v>
      </c>
      <c r="AC13" s="89">
        <v>0</v>
      </c>
      <c r="AD13" s="90"/>
      <c r="AE13" s="91">
        <v>12500</v>
      </c>
      <c r="AF13" s="89">
        <v>0</v>
      </c>
      <c r="AG13" s="90"/>
      <c r="AH13" s="91">
        <v>3500</v>
      </c>
      <c r="AI13" s="89">
        <v>0</v>
      </c>
      <c r="AJ13" s="90"/>
      <c r="AK13" s="91">
        <v>31930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13000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136290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74247.34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74247.34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61350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800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1500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71065.15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134715.15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728880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47600</v>
      </c>
      <c r="K20" s="78">
        <f t="shared" si="1"/>
        <v>0</v>
      </c>
      <c r="L20" s="77">
        <f t="shared" si="1"/>
        <v>0</v>
      </c>
      <c r="M20" s="98">
        <f t="shared" si="1"/>
        <v>134600</v>
      </c>
      <c r="N20" s="78">
        <f t="shared" si="1"/>
        <v>0</v>
      </c>
      <c r="O20" s="77">
        <f t="shared" si="1"/>
        <v>0</v>
      </c>
      <c r="P20" s="98">
        <f t="shared" si="1"/>
        <v>5400</v>
      </c>
      <c r="Q20" s="78">
        <f t="shared" si="1"/>
        <v>0</v>
      </c>
      <c r="R20" s="77">
        <f t="shared" si="1"/>
        <v>0</v>
      </c>
      <c r="S20" s="98">
        <f t="shared" si="1"/>
        <v>21860</v>
      </c>
      <c r="T20" s="78">
        <f t="shared" si="1"/>
        <v>0</v>
      </c>
      <c r="U20" s="77">
        <f t="shared" si="1"/>
        <v>0</v>
      </c>
      <c r="V20" s="98">
        <f t="shared" si="1"/>
        <v>23000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217300</v>
      </c>
      <c r="AC20" s="78">
        <f t="shared" si="1"/>
        <v>0</v>
      </c>
      <c r="AD20" s="77">
        <f t="shared" si="1"/>
        <v>0</v>
      </c>
      <c r="AE20" s="98">
        <f t="shared" si="1"/>
        <v>111350</v>
      </c>
      <c r="AF20" s="78">
        <f t="shared" si="1"/>
        <v>0</v>
      </c>
      <c r="AG20" s="77">
        <f t="shared" si="1"/>
        <v>0</v>
      </c>
      <c r="AH20" s="98">
        <f t="shared" si="1"/>
        <v>3500</v>
      </c>
      <c r="AI20" s="78">
        <f t="shared" si="1"/>
        <v>0</v>
      </c>
      <c r="AJ20" s="77">
        <f t="shared" si="1"/>
        <v>0</v>
      </c>
      <c r="AK20" s="98">
        <f t="shared" si="1"/>
        <v>177380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13000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71065.15</v>
      </c>
      <c r="BJ20" s="78">
        <f t="shared" si="1"/>
        <v>0</v>
      </c>
      <c r="BK20" s="77">
        <f t="shared" si="1"/>
        <v>0</v>
      </c>
      <c r="BL20" s="98">
        <f t="shared" si="1"/>
        <v>74247.34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1642782.49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6000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6000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87634.76000000002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87634.76000000002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87634.76000000002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87634.76000000002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471050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471050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539050</v>
      </c>
      <c r="BS51" s="78">
        <f>BS49+BS50</f>
        <v>0</v>
      </c>
      <c r="BT51" s="77">
        <f>BT49+BT50</f>
        <v>0</v>
      </c>
      <c r="BU51" s="85"/>
      <c r="BV51" s="85">
        <f>BV49+BV50</f>
        <v>539050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738880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47600</v>
      </c>
      <c r="K53" s="86">
        <f t="shared" si="11"/>
        <v>0</v>
      </c>
      <c r="L53" s="86">
        <f t="shared" si="11"/>
        <v>0</v>
      </c>
      <c r="M53" s="86">
        <f t="shared" si="11"/>
        <v>134600</v>
      </c>
      <c r="N53" s="86">
        <f t="shared" si="11"/>
        <v>0</v>
      </c>
      <c r="O53" s="86">
        <f t="shared" si="11"/>
        <v>0</v>
      </c>
      <c r="P53" s="86">
        <f t="shared" si="11"/>
        <v>11400</v>
      </c>
      <c r="Q53" s="86">
        <f t="shared" si="11"/>
        <v>0</v>
      </c>
      <c r="R53" s="86">
        <f t="shared" si="11"/>
        <v>0</v>
      </c>
      <c r="S53" s="86">
        <f t="shared" si="11"/>
        <v>21860</v>
      </c>
      <c r="T53" s="86">
        <f t="shared" si="11"/>
        <v>0</v>
      </c>
      <c r="U53" s="86">
        <f t="shared" si="11"/>
        <v>0</v>
      </c>
      <c r="V53" s="86">
        <f t="shared" si="11"/>
        <v>23000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217300</v>
      </c>
      <c r="AC53" s="86">
        <f t="shared" si="11"/>
        <v>0</v>
      </c>
      <c r="AD53" s="86">
        <f t="shared" si="11"/>
        <v>0</v>
      </c>
      <c r="AE53" s="86">
        <f t="shared" si="11"/>
        <v>121350</v>
      </c>
      <c r="AF53" s="86">
        <f t="shared" si="11"/>
        <v>0</v>
      </c>
      <c r="AG53" s="86">
        <f t="shared" si="11"/>
        <v>0</v>
      </c>
      <c r="AH53" s="86">
        <f t="shared" si="11"/>
        <v>3500</v>
      </c>
      <c r="AI53" s="86">
        <f t="shared" si="11"/>
        <v>0</v>
      </c>
      <c r="AJ53" s="86">
        <f t="shared" si="11"/>
        <v>0</v>
      </c>
      <c r="AK53" s="86">
        <f t="shared" si="11"/>
        <v>177380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13000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71065.15</v>
      </c>
      <c r="BJ53" s="86">
        <f t="shared" si="11"/>
        <v>0</v>
      </c>
      <c r="BK53" s="86">
        <f t="shared" si="11"/>
        <v>0</v>
      </c>
      <c r="BL53" s="86">
        <f t="shared" si="11"/>
        <v>161882.10000000003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539050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2295467.25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