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<sst xmlns="http://schemas.openxmlformats.org/spreadsheetml/2006/main" count="870" uniqueCount="149">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</sst>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15088.37</v>
      </c>
      <c r="E5" s="38"/>
    </row>
    <row r="6" spans="2:5" ht="15">
      <c r="B6" s="8"/>
      <c r="C6" s="5" t="s">
        <v>5</v>
      </c>
      <c r="D6" s="39">
        <v>161469.51</v>
      </c>
      <c r="E6" s="40"/>
    </row>
    <row r="7" spans="2:5" ht="15">
      <c r="B7" s="8"/>
      <c r="C7" s="5" t="s">
        <v>6</v>
      </c>
      <c r="D7" s="39">
        <v>80000</v>
      </c>
      <c r="E7" s="40"/>
    </row>
    <row r="8" spans="2:5" ht="15.75" thickBot="1">
      <c r="B8" s="9"/>
      <c r="C8" s="6" t="s">
        <v>7</v>
      </c>
      <c r="D8" s="41"/>
      <c r="E8" s="42">
        <v>261263.29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485821.55</v>
      </c>
      <c r="E10" s="45">
        <v>476838.66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242830.62</v>
      </c>
      <c r="E14" s="45">
        <v>240552.61000000002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728652.1699999999</v>
      </c>
      <c r="E16" s="51">
        <f>E10+E11+E12+E13+E14+E15</f>
        <v>717391.27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13388.57</v>
      </c>
      <c r="E18" s="45">
        <v>26414.57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13388.57</v>
      </c>
      <c r="E23" s="51">
        <f>E18+E19+E20+E21+E22</f>
        <v>26414.57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64373.03999999998</v>
      </c>
      <c r="E25" s="45">
        <v>63495.07000000001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6.21</v>
      </c>
      <c r="E27" s="45">
        <v>6.21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107946.71999999999</v>
      </c>
      <c r="E29" s="50">
        <v>57345.75</v>
      </c>
    </row>
    <row r="30" spans="2:5" ht="15.75" thickBot="1">
      <c r="B30" s="16">
        <v>30000</v>
      </c>
      <c r="C30" s="15" t="s">
        <v>32</v>
      </c>
      <c r="D30" s="48">
        <f>D25+D26+D27+D28+D29</f>
        <v>172325.96999999997</v>
      </c>
      <c r="E30" s="51">
        <f>E25+E26+E27+E28+E29</f>
        <v>120847.03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45000</v>
      </c>
      <c r="E33" s="59">
        <v>28168.34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18000</v>
      </c>
      <c r="E35" s="45">
        <v>18000</v>
      </c>
    </row>
    <row r="36" spans="2:5" ht="15">
      <c r="B36" s="13">
        <v>40500</v>
      </c>
      <c r="C36" s="54" t="s">
        <v>39</v>
      </c>
      <c r="D36" s="49">
        <v>20863.060000000005</v>
      </c>
      <c r="E36" s="50">
        <v>25857.010000000002</v>
      </c>
    </row>
    <row r="37" spans="2:5" ht="15.75" thickBot="1">
      <c r="B37" s="16">
        <v>40000</v>
      </c>
      <c r="C37" s="15" t="s">
        <v>40</v>
      </c>
      <c r="D37" s="48">
        <f>D32+D33+D34+D35+D36</f>
        <v>83863.06</v>
      </c>
      <c r="E37" s="51">
        <f>E32+E33+E34+E35+E36</f>
        <v>72025.35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18353.81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18353.81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137068.05000000005</v>
      </c>
      <c r="E54" s="45">
        <v>134566.65000000002</v>
      </c>
    </row>
    <row r="55" spans="2:5" ht="15">
      <c r="B55" s="13">
        <v>90200</v>
      </c>
      <c r="C55" s="54" t="s">
        <v>62</v>
      </c>
      <c r="D55" s="61">
        <v>8181.3</v>
      </c>
      <c r="E55" s="62">
        <v>8330.33</v>
      </c>
    </row>
    <row r="56" spans="2:5" ht="15.75" thickBot="1">
      <c r="B56" s="16">
        <v>90000</v>
      </c>
      <c r="C56" s="15" t="s">
        <v>63</v>
      </c>
      <c r="D56" s="48">
        <f>D54+D55</f>
        <v>145249.35000000003</v>
      </c>
      <c r="E56" s="51">
        <f>E54+E55</f>
        <v>142896.98</v>
      </c>
    </row>
    <row r="57" spans="2:5" ht="16.5" thickBot="1" thickTop="1">
      <c r="B57" s="109" t="s">
        <v>64</v>
      </c>
      <c r="C57" s="110"/>
      <c r="D57" s="52">
        <f>D16+D23+D30+D37+D43+D49+D52+D56</f>
        <v>1143479.1199999999</v>
      </c>
      <c r="E57" s="55">
        <f>E16+E23+E30+E37+E43+E49+E52+E56</f>
        <v>1097929.01</v>
      </c>
    </row>
    <row r="58" spans="2:5" ht="16.5" thickBot="1" thickTop="1">
      <c r="B58" s="109" t="s">
        <v>65</v>
      </c>
      <c r="C58" s="110"/>
      <c r="D58" s="52">
        <f>D57+D5+D6+D7+D8</f>
        <v>1400037</v>
      </c>
      <c r="E58" s="55">
        <f>E57+E5+E6+E7+E8</f>
        <v>1359192.3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259514.31999999998</v>
      </c>
      <c r="E10" s="89">
        <v>1708.6</v>
      </c>
      <c r="F10" s="90">
        <v>253453.58000000002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28983.13</v>
      </c>
      <c r="AF10" s="89">
        <v>0</v>
      </c>
      <c r="AG10" s="90">
        <v>26651.489999999994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288497.44999999995</v>
      </c>
      <c r="BW10" s="77">
        <f aca="true" t="shared" si="1" ref="BW10:BW19">E10+H10+K10+N10+Q10+T10+W10+Z10+AC10+AF10+AI10+AL10+AO10+AR10+AU10+AX10+BA10+BD10+BG10+BJ10+BM10+BP10+BS10</f>
        <v>1708.6</v>
      </c>
      <c r="BX10" s="79">
        <f aca="true" t="shared" si="2" ref="BX10:BX19">F10+I10+L10+O10+R10+U10+X10+AA10+AD10+AG10+AJ10+AM10+AP10+AS10+AV10+AY10+BB10+BE10+BH10+BK10+BN10+BQ10+BT10</f>
        <v>280105.07</v>
      </c>
    </row>
    <row r="11" spans="2:76" ht="15">
      <c r="B11" s="13">
        <v>102</v>
      </c>
      <c r="C11" s="25" t="s">
        <v>92</v>
      </c>
      <c r="D11" s="88">
        <v>18846.12</v>
      </c>
      <c r="E11" s="89">
        <v>190.42</v>
      </c>
      <c r="F11" s="90">
        <v>18551.690000000002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1755</v>
      </c>
      <c r="AF11" s="89">
        <v>0</v>
      </c>
      <c r="AG11" s="90">
        <v>1755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20601.12</v>
      </c>
      <c r="BW11" s="77">
        <f t="shared" si="1"/>
        <v>190.42</v>
      </c>
      <c r="BX11" s="79">
        <f t="shared" si="2"/>
        <v>20306.690000000002</v>
      </c>
    </row>
    <row r="12" spans="2:76" ht="15">
      <c r="B12" s="13">
        <v>103</v>
      </c>
      <c r="C12" s="25" t="s">
        <v>93</v>
      </c>
      <c r="D12" s="88">
        <v>58387.62999999998</v>
      </c>
      <c r="E12" s="89">
        <v>0</v>
      </c>
      <c r="F12" s="90">
        <v>55353.89999999999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81635.07</v>
      </c>
      <c r="N12" s="89">
        <v>0</v>
      </c>
      <c r="O12" s="90">
        <v>82695.23000000001</v>
      </c>
      <c r="P12" s="91">
        <v>63.82</v>
      </c>
      <c r="Q12" s="89">
        <v>0</v>
      </c>
      <c r="R12" s="90">
        <v>141.5</v>
      </c>
      <c r="S12" s="91"/>
      <c r="T12" s="89"/>
      <c r="U12" s="90"/>
      <c r="V12" s="91"/>
      <c r="W12" s="89"/>
      <c r="X12" s="90"/>
      <c r="Y12" s="91">
        <v>9859.19</v>
      </c>
      <c r="Z12" s="89">
        <v>0</v>
      </c>
      <c r="AA12" s="90">
        <v>8770.58</v>
      </c>
      <c r="AB12" s="91">
        <v>142334.85</v>
      </c>
      <c r="AC12" s="89">
        <v>0</v>
      </c>
      <c r="AD12" s="90">
        <v>132152.76999999996</v>
      </c>
      <c r="AE12" s="91">
        <v>59977.829999999994</v>
      </c>
      <c r="AF12" s="89">
        <v>0</v>
      </c>
      <c r="AG12" s="90">
        <v>60512.899999999994</v>
      </c>
      <c r="AH12" s="91"/>
      <c r="AI12" s="89"/>
      <c r="AJ12" s="90"/>
      <c r="AK12" s="91">
        <v>3264</v>
      </c>
      <c r="AL12" s="89">
        <v>0</v>
      </c>
      <c r="AM12" s="90">
        <v>3203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355522.39</v>
      </c>
      <c r="BW12" s="77">
        <f t="shared" si="1"/>
        <v>0</v>
      </c>
      <c r="BX12" s="79">
        <f t="shared" si="2"/>
        <v>342829.88</v>
      </c>
    </row>
    <row r="13" spans="2:76" ht="15">
      <c r="B13" s="13">
        <v>104</v>
      </c>
      <c r="C13" s="25" t="s">
        <v>19</v>
      </c>
      <c r="D13" s="88">
        <v>8943.949999999999</v>
      </c>
      <c r="E13" s="89">
        <v>0</v>
      </c>
      <c r="F13" s="90">
        <v>0</v>
      </c>
      <c r="G13" s="88"/>
      <c r="H13" s="89"/>
      <c r="I13" s="90"/>
      <c r="J13" s="97">
        <v>22000</v>
      </c>
      <c r="K13" s="89">
        <v>0</v>
      </c>
      <c r="L13" s="101">
        <v>22137.41</v>
      </c>
      <c r="M13" s="91">
        <v>7749.7</v>
      </c>
      <c r="N13" s="89">
        <v>0</v>
      </c>
      <c r="O13" s="90">
        <v>4217.43</v>
      </c>
      <c r="P13" s="91"/>
      <c r="Q13" s="89"/>
      <c r="R13" s="90"/>
      <c r="S13" s="91">
        <v>80</v>
      </c>
      <c r="T13" s="89">
        <v>0</v>
      </c>
      <c r="U13" s="90">
        <v>80</v>
      </c>
      <c r="V13" s="91">
        <v>1342</v>
      </c>
      <c r="W13" s="89">
        <v>0</v>
      </c>
      <c r="X13" s="90">
        <v>1342</v>
      </c>
      <c r="Y13" s="91">
        <v>0</v>
      </c>
      <c r="Z13" s="89">
        <v>0</v>
      </c>
      <c r="AA13" s="90">
        <v>0</v>
      </c>
      <c r="AB13" s="91">
        <v>4904</v>
      </c>
      <c r="AC13" s="89">
        <v>0</v>
      </c>
      <c r="AD13" s="90">
        <v>10244</v>
      </c>
      <c r="AE13" s="91"/>
      <c r="AF13" s="89"/>
      <c r="AG13" s="90"/>
      <c r="AH13" s="91">
        <v>1467.6</v>
      </c>
      <c r="AI13" s="89">
        <v>0</v>
      </c>
      <c r="AJ13" s="90">
        <v>1467.6</v>
      </c>
      <c r="AK13" s="91">
        <v>70315.4</v>
      </c>
      <c r="AL13" s="89">
        <v>0</v>
      </c>
      <c r="AM13" s="90">
        <v>53936.799999999996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116802.65</v>
      </c>
      <c r="BW13" s="77">
        <f t="shared" si="1"/>
        <v>0</v>
      </c>
      <c r="BX13" s="79">
        <f t="shared" si="2"/>
        <v>93425.23999999999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24063</v>
      </c>
      <c r="BM16" s="89">
        <v>0</v>
      </c>
      <c r="BN16" s="90">
        <v>12381.27</v>
      </c>
      <c r="BO16" s="91"/>
      <c r="BP16" s="89"/>
      <c r="BQ16" s="90"/>
      <c r="BR16" s="97"/>
      <c r="BS16" s="89"/>
      <c r="BT16" s="101"/>
      <c r="BU16" s="76"/>
      <c r="BV16" s="85">
        <f t="shared" si="0"/>
        <v>24063</v>
      </c>
      <c r="BW16" s="77">
        <f t="shared" si="1"/>
        <v>0</v>
      </c>
      <c r="BX16" s="79">
        <f t="shared" si="2"/>
        <v>12381.27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8654.720000000001</v>
      </c>
      <c r="E19" s="89">
        <v>0</v>
      </c>
      <c r="F19" s="90">
        <v>8686.85</v>
      </c>
      <c r="G19" s="88"/>
      <c r="H19" s="89"/>
      <c r="I19" s="90"/>
      <c r="J19" s="97"/>
      <c r="K19" s="89"/>
      <c r="L19" s="101"/>
      <c r="M19" s="97">
        <v>1533</v>
      </c>
      <c r="N19" s="89">
        <v>0</v>
      </c>
      <c r="O19" s="101">
        <v>1533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1006.7</v>
      </c>
      <c r="AF19" s="89">
        <v>0</v>
      </c>
      <c r="AG19" s="101">
        <v>882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>
        <v>0</v>
      </c>
      <c r="AR19" s="89">
        <v>0</v>
      </c>
      <c r="AS19" s="101">
        <v>0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11194.420000000002</v>
      </c>
      <c r="BW19" s="77">
        <f t="shared" si="1"/>
        <v>0</v>
      </c>
      <c r="BX19" s="79">
        <f t="shared" si="2"/>
        <v>11101.85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354346.74</v>
      </c>
      <c r="E20" s="78">
        <f t="shared" si="3"/>
        <v>1899.02</v>
      </c>
      <c r="F20" s="79">
        <f t="shared" si="3"/>
        <v>336046.01999999996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22000</v>
      </c>
      <c r="K20" s="78">
        <f t="shared" si="3"/>
        <v>0</v>
      </c>
      <c r="L20" s="77">
        <f t="shared" si="3"/>
        <v>22137.41</v>
      </c>
      <c r="M20" s="98">
        <f t="shared" si="3"/>
        <v>90917.77</v>
      </c>
      <c r="N20" s="78">
        <f t="shared" si="3"/>
        <v>0</v>
      </c>
      <c r="O20" s="77">
        <f t="shared" si="3"/>
        <v>88445.66</v>
      </c>
      <c r="P20" s="98">
        <f t="shared" si="3"/>
        <v>63.82</v>
      </c>
      <c r="Q20" s="78">
        <f t="shared" si="3"/>
        <v>0</v>
      </c>
      <c r="R20" s="77">
        <f t="shared" si="3"/>
        <v>141.5</v>
      </c>
      <c r="S20" s="98">
        <f t="shared" si="3"/>
        <v>80</v>
      </c>
      <c r="T20" s="78">
        <f t="shared" si="3"/>
        <v>0</v>
      </c>
      <c r="U20" s="77">
        <f t="shared" si="3"/>
        <v>80</v>
      </c>
      <c r="V20" s="98">
        <f t="shared" si="3"/>
        <v>1342</v>
      </c>
      <c r="W20" s="78">
        <f t="shared" si="3"/>
        <v>0</v>
      </c>
      <c r="X20" s="77">
        <f t="shared" si="3"/>
        <v>1342</v>
      </c>
      <c r="Y20" s="98">
        <f t="shared" si="3"/>
        <v>9859.19</v>
      </c>
      <c r="Z20" s="78">
        <f t="shared" si="3"/>
        <v>0</v>
      </c>
      <c r="AA20" s="77">
        <f t="shared" si="3"/>
        <v>8770.58</v>
      </c>
      <c r="AB20" s="98">
        <f t="shared" si="3"/>
        <v>147238.85</v>
      </c>
      <c r="AC20" s="78">
        <f t="shared" si="3"/>
        <v>0</v>
      </c>
      <c r="AD20" s="77">
        <f t="shared" si="3"/>
        <v>142396.76999999996</v>
      </c>
      <c r="AE20" s="98">
        <f t="shared" si="3"/>
        <v>91722.65999999999</v>
      </c>
      <c r="AF20" s="78">
        <f t="shared" si="3"/>
        <v>0</v>
      </c>
      <c r="AG20" s="77">
        <f t="shared" si="3"/>
        <v>89801.38999999998</v>
      </c>
      <c r="AH20" s="98">
        <f t="shared" si="3"/>
        <v>1467.6</v>
      </c>
      <c r="AI20" s="78">
        <f t="shared" si="3"/>
        <v>0</v>
      </c>
      <c r="AJ20" s="77">
        <f t="shared" si="3"/>
        <v>1467.6</v>
      </c>
      <c r="AK20" s="98">
        <f t="shared" si="3"/>
        <v>73579.4</v>
      </c>
      <c r="AL20" s="78">
        <f t="shared" si="3"/>
        <v>0</v>
      </c>
      <c r="AM20" s="77">
        <f t="shared" si="3"/>
        <v>57139.799999999996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24063</v>
      </c>
      <c r="BM20" s="78">
        <f t="shared" si="3"/>
        <v>0</v>
      </c>
      <c r="BN20" s="77">
        <f t="shared" si="3"/>
        <v>12381.27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816681.03</v>
      </c>
      <c r="BW20" s="77">
        <f>BW10+BW11+BW12+BW13+BW14+BW15+BW16+BW17+BW18+BW19</f>
        <v>1899.02</v>
      </c>
      <c r="BX20" s="95">
        <f>BX10+BX11+BX12+BX13+BX14+BX15+BX16+BX17+BX18+BX19</f>
        <v>760150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48810.06</v>
      </c>
      <c r="E24" s="89">
        <v>0</v>
      </c>
      <c r="F24" s="90">
        <v>25249.829999999998</v>
      </c>
      <c r="G24" s="88"/>
      <c r="H24" s="89"/>
      <c r="I24" s="90"/>
      <c r="J24" s="97"/>
      <c r="K24" s="89"/>
      <c r="L24" s="101"/>
      <c r="M24" s="97">
        <v>2427.35</v>
      </c>
      <c r="N24" s="89">
        <v>0</v>
      </c>
      <c r="O24" s="101">
        <v>2214.3</v>
      </c>
      <c r="P24" s="97">
        <v>427</v>
      </c>
      <c r="Q24" s="89">
        <v>0</v>
      </c>
      <c r="R24" s="101">
        <v>427</v>
      </c>
      <c r="S24" s="97">
        <v>4824.379999999976</v>
      </c>
      <c r="T24" s="89">
        <v>75175.62</v>
      </c>
      <c r="U24" s="101">
        <v>2000</v>
      </c>
      <c r="V24" s="97"/>
      <c r="W24" s="89"/>
      <c r="X24" s="101"/>
      <c r="Y24" s="97">
        <v>158052.37</v>
      </c>
      <c r="Z24" s="89">
        <v>0</v>
      </c>
      <c r="AA24" s="101">
        <v>38619.19</v>
      </c>
      <c r="AB24" s="97">
        <v>0</v>
      </c>
      <c r="AC24" s="89">
        <v>0</v>
      </c>
      <c r="AD24" s="101">
        <v>0</v>
      </c>
      <c r="AE24" s="97">
        <v>3417.14</v>
      </c>
      <c r="AF24" s="89">
        <v>0</v>
      </c>
      <c r="AG24" s="101">
        <v>18353.81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217958.3</v>
      </c>
      <c r="BW24" s="77">
        <f t="shared" si="4"/>
        <v>75175.62</v>
      </c>
      <c r="BX24" s="79">
        <f t="shared" si="4"/>
        <v>86864.13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4073.21</v>
      </c>
      <c r="E27" s="89">
        <v>0</v>
      </c>
      <c r="F27" s="90">
        <v>4073.21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4073.21</v>
      </c>
      <c r="BW27" s="77">
        <f t="shared" si="4"/>
        <v>0</v>
      </c>
      <c r="BX27" s="79">
        <f t="shared" si="4"/>
        <v>4073.21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52883.27</v>
      </c>
      <c r="E28" s="78">
        <f t="shared" si="5"/>
        <v>0</v>
      </c>
      <c r="F28" s="79">
        <f t="shared" si="5"/>
        <v>29323.039999999997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2427.35</v>
      </c>
      <c r="N28" s="78">
        <f t="shared" si="5"/>
        <v>0</v>
      </c>
      <c r="O28" s="77">
        <f t="shared" si="5"/>
        <v>2214.3</v>
      </c>
      <c r="P28" s="98">
        <f t="shared" si="5"/>
        <v>427</v>
      </c>
      <c r="Q28" s="78">
        <f t="shared" si="5"/>
        <v>0</v>
      </c>
      <c r="R28" s="77">
        <f t="shared" si="5"/>
        <v>427</v>
      </c>
      <c r="S28" s="98">
        <f t="shared" si="5"/>
        <v>4824.379999999976</v>
      </c>
      <c r="T28" s="78">
        <f t="shared" si="5"/>
        <v>75175.62</v>
      </c>
      <c r="U28" s="77">
        <f t="shared" si="5"/>
        <v>2000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158052.37</v>
      </c>
      <c r="Z28" s="78">
        <f t="shared" si="5"/>
        <v>0</v>
      </c>
      <c r="AA28" s="77">
        <f t="shared" si="5"/>
        <v>38619.19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3417.14</v>
      </c>
      <c r="AF28" s="78">
        <f t="shared" si="5"/>
        <v>0</v>
      </c>
      <c r="AG28" s="77">
        <f t="shared" si="5"/>
        <v>18353.81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222031.50999999998</v>
      </c>
      <c r="BW28" s="77">
        <f>BW23+BW24+BW25+BW26+BW27</f>
        <v>75175.62</v>
      </c>
      <c r="BX28" s="95">
        <f>BX23+BX24+BX25+BX26+BX27</f>
        <v>90937.34000000001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71018.47</v>
      </c>
      <c r="BM40" s="89">
        <v>0</v>
      </c>
      <c r="BN40" s="101">
        <v>38736.88</v>
      </c>
      <c r="BO40" s="97"/>
      <c r="BP40" s="89"/>
      <c r="BQ40" s="101"/>
      <c r="BR40" s="97"/>
      <c r="BS40" s="89"/>
      <c r="BT40" s="101"/>
      <c r="BU40" s="76"/>
      <c r="BV40" s="85">
        <f t="shared" si="10"/>
        <v>71018.47</v>
      </c>
      <c r="BW40" s="77">
        <f t="shared" si="10"/>
        <v>0</v>
      </c>
      <c r="BX40" s="79">
        <f t="shared" si="10"/>
        <v>38736.88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71018.47</v>
      </c>
      <c r="BM42" s="78">
        <f t="shared" si="12"/>
        <v>0</v>
      </c>
      <c r="BN42" s="77">
        <f t="shared" si="12"/>
        <v>38736.88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71018.47</v>
      </c>
      <c r="BW42" s="77">
        <f>BW38+BW39+BW40+BW41</f>
        <v>0</v>
      </c>
      <c r="BX42" s="95">
        <f>BX38+BX39+BX40+BX41</f>
        <v>38736.88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137068.05000000002</v>
      </c>
      <c r="BS49" s="89">
        <v>0</v>
      </c>
      <c r="BT49" s="101">
        <v>146805.61000000002</v>
      </c>
      <c r="BU49" s="76"/>
      <c r="BV49" s="85">
        <f aca="true" t="shared" si="15" ref="BV49:BX50">D49+G49+J49+M49+P49+S49+V49+Y49+AB49+AE49+AH49+AK49+AN49+AQ49+AT49+AW49+AZ49+BC49+BF49+BI49+BL49+BO49+BR49</f>
        <v>137068.05000000002</v>
      </c>
      <c r="BW49" s="77">
        <f t="shared" si="15"/>
        <v>0</v>
      </c>
      <c r="BX49" s="79">
        <f t="shared" si="15"/>
        <v>146805.61000000002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8181.3</v>
      </c>
      <c r="BS50" s="89">
        <v>0</v>
      </c>
      <c r="BT50" s="101">
        <v>15817.27</v>
      </c>
      <c r="BU50" s="76"/>
      <c r="BV50" s="85">
        <f t="shared" si="15"/>
        <v>8181.3</v>
      </c>
      <c r="BW50" s="77">
        <f t="shared" si="15"/>
        <v>0</v>
      </c>
      <c r="BX50" s="79">
        <f t="shared" si="15"/>
        <v>15817.27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145249.35</v>
      </c>
      <c r="BS51" s="78">
        <f>BS49+BS50</f>
        <v>0</v>
      </c>
      <c r="BT51" s="77">
        <f>BT49+BT50</f>
        <v>162622.88</v>
      </c>
      <c r="BU51" s="85"/>
      <c r="BV51" s="85">
        <f>BV49+BV50</f>
        <v>145249.35</v>
      </c>
      <c r="BW51" s="77">
        <f>BW49+BW50</f>
        <v>0</v>
      </c>
      <c r="BX51" s="95">
        <f>BX49+BX50</f>
        <v>162622.88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407230.01</v>
      </c>
      <c r="E53" s="86">
        <f t="shared" si="18"/>
        <v>1899.02</v>
      </c>
      <c r="F53" s="86">
        <f t="shared" si="18"/>
        <v>365369.05999999994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22000</v>
      </c>
      <c r="K53" s="86">
        <f t="shared" si="18"/>
        <v>0</v>
      </c>
      <c r="L53" s="86">
        <f t="shared" si="18"/>
        <v>22137.41</v>
      </c>
      <c r="M53" s="86">
        <f t="shared" si="18"/>
        <v>93345.12000000001</v>
      </c>
      <c r="N53" s="86">
        <f t="shared" si="18"/>
        <v>0</v>
      </c>
      <c r="O53" s="86">
        <f t="shared" si="18"/>
        <v>90659.96</v>
      </c>
      <c r="P53" s="86">
        <f t="shared" si="18"/>
        <v>490.82</v>
      </c>
      <c r="Q53" s="86">
        <f t="shared" si="18"/>
        <v>0</v>
      </c>
      <c r="R53" s="86">
        <f t="shared" si="18"/>
        <v>568.5</v>
      </c>
      <c r="S53" s="86">
        <f t="shared" si="18"/>
        <v>4904.379999999976</v>
      </c>
      <c r="T53" s="86">
        <f t="shared" si="18"/>
        <v>75175.62</v>
      </c>
      <c r="U53" s="86">
        <f t="shared" si="18"/>
        <v>2080</v>
      </c>
      <c r="V53" s="86">
        <f t="shared" si="18"/>
        <v>1342</v>
      </c>
      <c r="W53" s="86">
        <f t="shared" si="18"/>
        <v>0</v>
      </c>
      <c r="X53" s="86">
        <f t="shared" si="18"/>
        <v>1342</v>
      </c>
      <c r="Y53" s="86">
        <f t="shared" si="18"/>
        <v>167911.56</v>
      </c>
      <c r="Z53" s="86">
        <f t="shared" si="18"/>
        <v>0</v>
      </c>
      <c r="AA53" s="86">
        <f t="shared" si="18"/>
        <v>47389.770000000004</v>
      </c>
      <c r="AB53" s="86">
        <f t="shared" si="18"/>
        <v>147238.85</v>
      </c>
      <c r="AC53" s="86">
        <f t="shared" si="18"/>
        <v>0</v>
      </c>
      <c r="AD53" s="86">
        <f t="shared" si="18"/>
        <v>142396.76999999996</v>
      </c>
      <c r="AE53" s="86">
        <f t="shared" si="18"/>
        <v>95139.79999999999</v>
      </c>
      <c r="AF53" s="86">
        <f t="shared" si="18"/>
        <v>0</v>
      </c>
      <c r="AG53" s="86">
        <f t="shared" si="18"/>
        <v>108155.19999999998</v>
      </c>
      <c r="AH53" s="86">
        <f t="shared" si="18"/>
        <v>1467.6</v>
      </c>
      <c r="AI53" s="86">
        <f t="shared" si="18"/>
        <v>0</v>
      </c>
      <c r="AJ53" s="86">
        <f aca="true" t="shared" si="19" ref="AJ53:BT53">AJ20+AJ28+AJ35+AJ42+AJ46+AJ51</f>
        <v>1467.6</v>
      </c>
      <c r="AK53" s="86">
        <f t="shared" si="19"/>
        <v>73579.4</v>
      </c>
      <c r="AL53" s="86">
        <f t="shared" si="19"/>
        <v>0</v>
      </c>
      <c r="AM53" s="86">
        <f t="shared" si="19"/>
        <v>57139.799999999996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95081.47</v>
      </c>
      <c r="BM53" s="86">
        <f t="shared" si="19"/>
        <v>0</v>
      </c>
      <c r="BN53" s="86">
        <f t="shared" si="19"/>
        <v>51118.149999999994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145249.35</v>
      </c>
      <c r="BS53" s="86">
        <f t="shared" si="19"/>
        <v>0</v>
      </c>
      <c r="BT53" s="86">
        <f t="shared" si="19"/>
        <v>162622.88</v>
      </c>
      <c r="BU53" s="86">
        <f>BU8</f>
        <v>0</v>
      </c>
      <c r="BV53" s="102">
        <f>BV8+BV20+BV28+BV35+BV42+BV46+BV51</f>
        <v>1254980.36</v>
      </c>
      <c r="BW53" s="87">
        <f>BW20+BW28+BW35+BW42+BW46+BW51</f>
        <v>77074.64</v>
      </c>
      <c r="BX53" s="87">
        <f>BX20+BX28+BX35+BX42+BX46+BX51</f>
        <v>1052447.1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67981.9999999999</v>
      </c>
      <c r="BW54" s="93"/>
      <c r="BX54" s="94">
        <f>IF((Spese_Rendiconto_2016!BX53-Entrate_Rendiconto_2016!E58)&lt;0,Entrate_Rendiconto_2016!E58-Spese_Rendiconto_2016!BX53,0)</f>
        <v>306745.19999999995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2019-12-02T12:55:55Z</dcterms:modified>
  <cp:category/>
  <cp:version/>
  <cp:contentType/>
  <cp:contentStatus/>
</cp:coreProperties>
</file>