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<sst xmlns="http://schemas.openxmlformats.org/spreadsheetml/2006/main" count="870" uniqueCount="149">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</sst>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44708.94</v>
      </c>
      <c r="E5" s="38"/>
    </row>
    <row r="6" spans="2:5" ht="15">
      <c r="B6" s="8"/>
      <c r="C6" s="5" t="s">
        <v>5</v>
      </c>
      <c r="D6" s="39">
        <v>59019.880000000005</v>
      </c>
      <c r="E6" s="40"/>
    </row>
    <row r="7" spans="2:5" ht="15">
      <c r="B7" s="8"/>
      <c r="C7" s="5" t="s">
        <v>6</v>
      </c>
      <c r="D7" s="39">
        <v>177625.97999999998</v>
      </c>
      <c r="E7" s="40"/>
    </row>
    <row r="8" spans="2:5" ht="15.75" thickBot="1">
      <c r="B8" s="9"/>
      <c r="C8" s="6" t="s">
        <v>7</v>
      </c>
      <c r="D8" s="41"/>
      <c r="E8" s="42">
        <v>263731.68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872817.53</v>
      </c>
      <c r="E10" s="45">
        <v>911004.4099999999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346705.02</v>
      </c>
      <c r="E14" s="45">
        <v>391245.02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1219522.55</v>
      </c>
      <c r="E16" s="51">
        <f>E10+E11+E12+E13+E14+E15</f>
        <v>1302249.43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110476.12000000001</v>
      </c>
      <c r="E18" s="45">
        <v>98149.01000000001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110476.12000000001</v>
      </c>
      <c r="E23" s="51">
        <f>E18+E19+E20+E21+E22</f>
        <v>98149.01000000001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54790.93000000001</v>
      </c>
      <c r="E25" s="45">
        <v>57758.41</v>
      </c>
    </row>
    <row r="26" spans="2:5" ht="15">
      <c r="B26" s="13">
        <v>30200</v>
      </c>
      <c r="C26" s="54" t="s">
        <v>28</v>
      </c>
      <c r="D26" s="39">
        <v>50099.08</v>
      </c>
      <c r="E26" s="45">
        <v>55420.26999999999</v>
      </c>
    </row>
    <row r="27" spans="2:5" ht="15">
      <c r="B27" s="13">
        <v>30300</v>
      </c>
      <c r="C27" s="54" t="s">
        <v>29</v>
      </c>
      <c r="D27" s="39">
        <v>0.2699999999999996</v>
      </c>
      <c r="E27" s="45">
        <v>0.15</v>
      </c>
    </row>
    <row r="28" spans="2:5" ht="15">
      <c r="B28" s="13">
        <v>30400</v>
      </c>
      <c r="C28" s="54" t="s">
        <v>30</v>
      </c>
      <c r="D28" s="49">
        <v>17416.64</v>
      </c>
      <c r="E28" s="45">
        <v>17416.64</v>
      </c>
    </row>
    <row r="29" spans="2:5" ht="15">
      <c r="B29" s="13">
        <v>30500</v>
      </c>
      <c r="C29" s="54" t="s">
        <v>31</v>
      </c>
      <c r="D29" s="60">
        <v>54283.44</v>
      </c>
      <c r="E29" s="50">
        <v>54880.55</v>
      </c>
    </row>
    <row r="30" spans="2:5" ht="15.75" thickBot="1">
      <c r="B30" s="16">
        <v>30000</v>
      </c>
      <c r="C30" s="15" t="s">
        <v>32</v>
      </c>
      <c r="D30" s="48">
        <f>D25+D26+D27+D28+D29</f>
        <v>176590.36000000002</v>
      </c>
      <c r="E30" s="51">
        <f>E25+E26+E27+E28+E29</f>
        <v>185476.02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61619.53</v>
      </c>
      <c r="E33" s="59">
        <v>173142.82</v>
      </c>
    </row>
    <row r="34" spans="2:5" ht="15">
      <c r="B34" s="13">
        <v>40300</v>
      </c>
      <c r="C34" s="54" t="s">
        <v>37</v>
      </c>
      <c r="D34" s="61">
        <v>187628</v>
      </c>
      <c r="E34" s="45">
        <v>174128</v>
      </c>
    </row>
    <row r="35" spans="2:5" ht="15">
      <c r="B35" s="13">
        <v>40400</v>
      </c>
      <c r="C35" s="54" t="s">
        <v>38</v>
      </c>
      <c r="D35" s="39">
        <v>9000</v>
      </c>
      <c r="E35" s="45">
        <v>9000</v>
      </c>
    </row>
    <row r="36" spans="2:5" ht="15">
      <c r="B36" s="13">
        <v>40500</v>
      </c>
      <c r="C36" s="54" t="s">
        <v>39</v>
      </c>
      <c r="D36" s="49">
        <v>52000</v>
      </c>
      <c r="E36" s="50">
        <v>50795.770000000004</v>
      </c>
    </row>
    <row r="37" spans="2:5" ht="15.75" thickBot="1">
      <c r="B37" s="16">
        <v>40000</v>
      </c>
      <c r="C37" s="15" t="s">
        <v>40</v>
      </c>
      <c r="D37" s="48">
        <f>D32+D33+D34+D35+D36</f>
        <v>310247.53</v>
      </c>
      <c r="E37" s="51">
        <f>E32+E33+E34+E35+E36</f>
        <v>407066.59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1359.5099999999998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1359.5099999999998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216748.1800000001</v>
      </c>
      <c r="E54" s="45">
        <v>216748.18000000014</v>
      </c>
    </row>
    <row r="55" spans="2:5" ht="15">
      <c r="B55" s="13">
        <v>90200</v>
      </c>
      <c r="C55" s="54" t="s">
        <v>62</v>
      </c>
      <c r="D55" s="61">
        <v>10672.58</v>
      </c>
      <c r="E55" s="62">
        <v>10661.3</v>
      </c>
    </row>
    <row r="56" spans="2:5" ht="15.75" thickBot="1">
      <c r="B56" s="16">
        <v>90000</v>
      </c>
      <c r="C56" s="15" t="s">
        <v>63</v>
      </c>
      <c r="D56" s="48">
        <f>D54+D55</f>
        <v>227420.7600000001</v>
      </c>
      <c r="E56" s="51">
        <f>E54+E55</f>
        <v>227409.48000000013</v>
      </c>
    </row>
    <row r="57" spans="2:5" ht="16.5" thickBot="1" thickTop="1">
      <c r="B57" s="109" t="s">
        <v>64</v>
      </c>
      <c r="C57" s="110"/>
      <c r="D57" s="52">
        <f>D16+D23+D30+D37+D43+D49+D52+D56</f>
        <v>2044257.3200000003</v>
      </c>
      <c r="E57" s="55">
        <f>E16+E23+E30+E37+E43+E49+E52+E56</f>
        <v>2221710.04</v>
      </c>
    </row>
    <row r="58" spans="2:5" ht="16.5" thickBot="1" thickTop="1">
      <c r="B58" s="109" t="s">
        <v>65</v>
      </c>
      <c r="C58" s="110"/>
      <c r="D58" s="52">
        <f>D57+D5+D6+D7+D8</f>
        <v>2325612.12</v>
      </c>
      <c r="E58" s="55">
        <f>E57+E5+E6+E7+E8</f>
        <v>2485441.72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309806.88000000006</v>
      </c>
      <c r="E10" s="89">
        <v>24039.54</v>
      </c>
      <c r="F10" s="90">
        <v>313671.6700000001</v>
      </c>
      <c r="G10" s="88"/>
      <c r="H10" s="89"/>
      <c r="I10" s="90"/>
      <c r="J10" s="97">
        <v>41223.75000000001</v>
      </c>
      <c r="K10" s="89">
        <v>491.35</v>
      </c>
      <c r="L10" s="101">
        <v>41884.56000000001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351030.63000000006</v>
      </c>
      <c r="BW10" s="77">
        <f aca="true" t="shared" si="1" ref="BW10:BW19">E10+H10+K10+N10+Q10+T10+W10+Z10+AC10+AF10+AI10+AL10+AO10+AR10+AU10+AX10+BA10+BD10+BG10+BJ10+BM10+BP10+BS10</f>
        <v>24530.89</v>
      </c>
      <c r="BX10" s="79">
        <f aca="true" t="shared" si="2" ref="BX10:BX19">F10+I10+L10+O10+R10+U10+X10+AA10+AD10+AG10+AJ10+AM10+AP10+AS10+AV10+AY10+BB10+BE10+BH10+BK10+BN10+BQ10+BT10</f>
        <v>355556.2300000001</v>
      </c>
    </row>
    <row r="11" spans="2:76" ht="15">
      <c r="B11" s="13">
        <v>102</v>
      </c>
      <c r="C11" s="25" t="s">
        <v>92</v>
      </c>
      <c r="D11" s="88">
        <v>24166.250000000004</v>
      </c>
      <c r="E11" s="89">
        <v>63.32</v>
      </c>
      <c r="F11" s="90">
        <v>24352.32</v>
      </c>
      <c r="G11" s="88"/>
      <c r="H11" s="89"/>
      <c r="I11" s="90"/>
      <c r="J11" s="97">
        <v>40.72</v>
      </c>
      <c r="K11" s="89">
        <v>0</v>
      </c>
      <c r="L11" s="101">
        <v>40.72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24206.970000000005</v>
      </c>
      <c r="BW11" s="77">
        <f t="shared" si="1"/>
        <v>63.32</v>
      </c>
      <c r="BX11" s="79">
        <f t="shared" si="2"/>
        <v>24393.04</v>
      </c>
    </row>
    <row r="12" spans="2:76" ht="15">
      <c r="B12" s="13">
        <v>103</v>
      </c>
      <c r="C12" s="25" t="s">
        <v>93</v>
      </c>
      <c r="D12" s="88">
        <v>137942.44</v>
      </c>
      <c r="E12" s="89">
        <v>3648</v>
      </c>
      <c r="F12" s="90">
        <v>135292.84</v>
      </c>
      <c r="G12" s="88"/>
      <c r="H12" s="89"/>
      <c r="I12" s="90"/>
      <c r="J12" s="97">
        <v>6759.759999999999</v>
      </c>
      <c r="K12" s="89">
        <v>0</v>
      </c>
      <c r="L12" s="101">
        <v>7741.93</v>
      </c>
      <c r="M12" s="91">
        <v>42176.15</v>
      </c>
      <c r="N12" s="89">
        <v>0</v>
      </c>
      <c r="O12" s="90">
        <v>43817.99</v>
      </c>
      <c r="P12" s="91">
        <v>5404.87</v>
      </c>
      <c r="Q12" s="89">
        <v>0</v>
      </c>
      <c r="R12" s="90">
        <v>6806.23</v>
      </c>
      <c r="S12" s="91">
        <v>18564.170000000002</v>
      </c>
      <c r="T12" s="89">
        <v>0</v>
      </c>
      <c r="U12" s="90">
        <v>21035.19</v>
      </c>
      <c r="V12" s="91">
        <v>1807.76</v>
      </c>
      <c r="W12" s="89">
        <v>0</v>
      </c>
      <c r="X12" s="90">
        <v>1807.76</v>
      </c>
      <c r="Y12" s="91">
        <v>5679.36</v>
      </c>
      <c r="Z12" s="89">
        <v>0</v>
      </c>
      <c r="AA12" s="90">
        <v>1090.7</v>
      </c>
      <c r="AB12" s="91">
        <v>322444.07</v>
      </c>
      <c r="AC12" s="89">
        <v>0</v>
      </c>
      <c r="AD12" s="90">
        <v>317645.44</v>
      </c>
      <c r="AE12" s="91">
        <v>125857.16</v>
      </c>
      <c r="AF12" s="89">
        <v>0</v>
      </c>
      <c r="AG12" s="90">
        <v>115533.48</v>
      </c>
      <c r="AH12" s="91">
        <v>0</v>
      </c>
      <c r="AI12" s="89">
        <v>4636</v>
      </c>
      <c r="AJ12" s="90">
        <v>0</v>
      </c>
      <c r="AK12" s="91">
        <v>21132.68</v>
      </c>
      <c r="AL12" s="89">
        <v>0</v>
      </c>
      <c r="AM12" s="90">
        <v>23813.19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687768.4200000002</v>
      </c>
      <c r="BW12" s="77">
        <f t="shared" si="1"/>
        <v>8284</v>
      </c>
      <c r="BX12" s="79">
        <f t="shared" si="2"/>
        <v>674584.75</v>
      </c>
    </row>
    <row r="13" spans="2:76" ht="15">
      <c r="B13" s="13">
        <v>104</v>
      </c>
      <c r="C13" s="25" t="s">
        <v>19</v>
      </c>
      <c r="D13" s="88">
        <v>51036.1</v>
      </c>
      <c r="E13" s="89">
        <v>0</v>
      </c>
      <c r="F13" s="90">
        <v>73343.86</v>
      </c>
      <c r="G13" s="88"/>
      <c r="H13" s="89"/>
      <c r="I13" s="90"/>
      <c r="J13" s="97"/>
      <c r="K13" s="89"/>
      <c r="L13" s="101"/>
      <c r="M13" s="91">
        <v>52037.270000000004</v>
      </c>
      <c r="N13" s="89">
        <v>0</v>
      </c>
      <c r="O13" s="90">
        <v>57599.24</v>
      </c>
      <c r="P13" s="91">
        <v>4263</v>
      </c>
      <c r="Q13" s="89">
        <v>0</v>
      </c>
      <c r="R13" s="90">
        <v>6080.58</v>
      </c>
      <c r="S13" s="91">
        <v>1800</v>
      </c>
      <c r="T13" s="89">
        <v>0</v>
      </c>
      <c r="U13" s="90">
        <v>2200</v>
      </c>
      <c r="V13" s="91">
        <v>188</v>
      </c>
      <c r="W13" s="89">
        <v>0</v>
      </c>
      <c r="X13" s="90">
        <v>188</v>
      </c>
      <c r="Y13" s="91">
        <v>0</v>
      </c>
      <c r="Z13" s="89">
        <v>0</v>
      </c>
      <c r="AA13" s="90">
        <v>0</v>
      </c>
      <c r="AB13" s="91">
        <v>8445.35</v>
      </c>
      <c r="AC13" s="89">
        <v>0</v>
      </c>
      <c r="AD13" s="90">
        <v>12714.41</v>
      </c>
      <c r="AE13" s="91"/>
      <c r="AF13" s="89"/>
      <c r="AG13" s="90"/>
      <c r="AH13" s="91">
        <v>0</v>
      </c>
      <c r="AI13" s="89">
        <v>976</v>
      </c>
      <c r="AJ13" s="90">
        <v>0</v>
      </c>
      <c r="AK13" s="91">
        <v>81156</v>
      </c>
      <c r="AL13" s="89">
        <v>0</v>
      </c>
      <c r="AM13" s="90">
        <v>79073.95</v>
      </c>
      <c r="AN13" s="91">
        <v>838.69</v>
      </c>
      <c r="AO13" s="89">
        <v>0</v>
      </c>
      <c r="AP13" s="90">
        <v>0</v>
      </c>
      <c r="AQ13" s="91"/>
      <c r="AR13" s="89"/>
      <c r="AS13" s="90"/>
      <c r="AT13" s="91">
        <v>2252</v>
      </c>
      <c r="AU13" s="89">
        <v>0</v>
      </c>
      <c r="AV13" s="90">
        <v>3643.43</v>
      </c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>
        <v>14922</v>
      </c>
      <c r="BG13" s="89">
        <v>0</v>
      </c>
      <c r="BH13" s="90">
        <v>14922</v>
      </c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216938.41</v>
      </c>
      <c r="BW13" s="77">
        <f t="shared" si="1"/>
        <v>976</v>
      </c>
      <c r="BX13" s="79">
        <f t="shared" si="2"/>
        <v>249765.46999999997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47450.58</v>
      </c>
      <c r="BM16" s="89">
        <v>0</v>
      </c>
      <c r="BN16" s="90">
        <v>48645.380000000005</v>
      </c>
      <c r="BO16" s="91"/>
      <c r="BP16" s="89"/>
      <c r="BQ16" s="90"/>
      <c r="BR16" s="97"/>
      <c r="BS16" s="89"/>
      <c r="BT16" s="101"/>
      <c r="BU16" s="76"/>
      <c r="BV16" s="85">
        <f t="shared" si="0"/>
        <v>47450.58</v>
      </c>
      <c r="BW16" s="77">
        <f t="shared" si="1"/>
        <v>0</v>
      </c>
      <c r="BX16" s="79">
        <f t="shared" si="2"/>
        <v>48645.380000000005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6300</v>
      </c>
      <c r="E18" s="89">
        <v>0</v>
      </c>
      <c r="F18" s="90">
        <v>13852.85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6300</v>
      </c>
      <c r="BW18" s="77">
        <f t="shared" si="1"/>
        <v>0</v>
      </c>
      <c r="BX18" s="79">
        <f t="shared" si="2"/>
        <v>13852.85</v>
      </c>
    </row>
    <row r="19" spans="2:76" ht="15">
      <c r="B19" s="13">
        <v>110</v>
      </c>
      <c r="C19" s="25" t="s">
        <v>98</v>
      </c>
      <c r="D19" s="88">
        <v>27011.85</v>
      </c>
      <c r="E19" s="89">
        <v>0</v>
      </c>
      <c r="F19" s="90">
        <v>25415.359999999997</v>
      </c>
      <c r="G19" s="88"/>
      <c r="H19" s="89"/>
      <c r="I19" s="90"/>
      <c r="J19" s="97">
        <v>436.64</v>
      </c>
      <c r="K19" s="89">
        <v>0</v>
      </c>
      <c r="L19" s="101">
        <v>433.84000000000003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138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27448.489999999998</v>
      </c>
      <c r="BW19" s="77">
        <f t="shared" si="1"/>
        <v>0</v>
      </c>
      <c r="BX19" s="79">
        <f t="shared" si="2"/>
        <v>25987.199999999997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556263.52</v>
      </c>
      <c r="E20" s="78">
        <f t="shared" si="3"/>
        <v>27750.86</v>
      </c>
      <c r="F20" s="79">
        <f t="shared" si="3"/>
        <v>585928.9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48460.87000000001</v>
      </c>
      <c r="K20" s="78">
        <f t="shared" si="3"/>
        <v>491.35</v>
      </c>
      <c r="L20" s="77">
        <f t="shared" si="3"/>
        <v>50101.05000000001</v>
      </c>
      <c r="M20" s="98">
        <f t="shared" si="3"/>
        <v>94213.42000000001</v>
      </c>
      <c r="N20" s="78">
        <f t="shared" si="3"/>
        <v>0</v>
      </c>
      <c r="O20" s="77">
        <f t="shared" si="3"/>
        <v>101417.23</v>
      </c>
      <c r="P20" s="98">
        <f t="shared" si="3"/>
        <v>9667.869999999999</v>
      </c>
      <c r="Q20" s="78">
        <f t="shared" si="3"/>
        <v>0</v>
      </c>
      <c r="R20" s="77">
        <f t="shared" si="3"/>
        <v>12886.81</v>
      </c>
      <c r="S20" s="98">
        <f t="shared" si="3"/>
        <v>20364.170000000002</v>
      </c>
      <c r="T20" s="78">
        <f t="shared" si="3"/>
        <v>0</v>
      </c>
      <c r="U20" s="77">
        <f t="shared" si="3"/>
        <v>23235.19</v>
      </c>
      <c r="V20" s="98">
        <f t="shared" si="3"/>
        <v>1995.76</v>
      </c>
      <c r="W20" s="78">
        <f t="shared" si="3"/>
        <v>0</v>
      </c>
      <c r="X20" s="77">
        <f t="shared" si="3"/>
        <v>1995.76</v>
      </c>
      <c r="Y20" s="98">
        <f t="shared" si="3"/>
        <v>5679.36</v>
      </c>
      <c r="Z20" s="78">
        <f t="shared" si="3"/>
        <v>0</v>
      </c>
      <c r="AA20" s="77">
        <f t="shared" si="3"/>
        <v>1090.7</v>
      </c>
      <c r="AB20" s="98">
        <f t="shared" si="3"/>
        <v>330889.42</v>
      </c>
      <c r="AC20" s="78">
        <f t="shared" si="3"/>
        <v>0</v>
      </c>
      <c r="AD20" s="77">
        <f t="shared" si="3"/>
        <v>330359.85</v>
      </c>
      <c r="AE20" s="98">
        <f t="shared" si="3"/>
        <v>125857.16</v>
      </c>
      <c r="AF20" s="78">
        <f t="shared" si="3"/>
        <v>0</v>
      </c>
      <c r="AG20" s="77">
        <f t="shared" si="3"/>
        <v>115671.48</v>
      </c>
      <c r="AH20" s="98">
        <f t="shared" si="3"/>
        <v>0</v>
      </c>
      <c r="AI20" s="78">
        <f t="shared" si="3"/>
        <v>5612</v>
      </c>
      <c r="AJ20" s="77">
        <f t="shared" si="3"/>
        <v>0</v>
      </c>
      <c r="AK20" s="98">
        <f t="shared" si="3"/>
        <v>102288.68</v>
      </c>
      <c r="AL20" s="78">
        <f t="shared" si="3"/>
        <v>0</v>
      </c>
      <c r="AM20" s="77">
        <f t="shared" si="3"/>
        <v>102887.14</v>
      </c>
      <c r="AN20" s="98">
        <f t="shared" si="3"/>
        <v>838.69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2252</v>
      </c>
      <c r="AU20" s="78">
        <f t="shared" si="3"/>
        <v>0</v>
      </c>
      <c r="AV20" s="77">
        <f t="shared" si="3"/>
        <v>3643.43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14922</v>
      </c>
      <c r="BG20" s="78">
        <f t="shared" si="3"/>
        <v>0</v>
      </c>
      <c r="BH20" s="77">
        <f t="shared" si="3"/>
        <v>14922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47450.58</v>
      </c>
      <c r="BM20" s="78">
        <f t="shared" si="3"/>
        <v>0</v>
      </c>
      <c r="BN20" s="77">
        <f t="shared" si="3"/>
        <v>48645.380000000005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1361143.5000000002</v>
      </c>
      <c r="BW20" s="77">
        <f>BW10+BW11+BW12+BW13+BW14+BW15+BW16+BW17+BW18+BW19</f>
        <v>33854.21</v>
      </c>
      <c r="BX20" s="95">
        <f>BX10+BX11+BX12+BX13+BX14+BX15+BX16+BX17+BX18+BX19</f>
        <v>1392784.9200000002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87402.41</v>
      </c>
      <c r="E24" s="89">
        <v>0</v>
      </c>
      <c r="F24" s="90">
        <v>75936.8</v>
      </c>
      <c r="G24" s="88"/>
      <c r="H24" s="89"/>
      <c r="I24" s="90"/>
      <c r="J24" s="97">
        <v>9340.82</v>
      </c>
      <c r="K24" s="89">
        <v>2271.15</v>
      </c>
      <c r="L24" s="101">
        <v>9340.82</v>
      </c>
      <c r="M24" s="97">
        <v>19631.02000000002</v>
      </c>
      <c r="N24" s="89">
        <v>52700.07</v>
      </c>
      <c r="O24" s="101">
        <v>19631.02</v>
      </c>
      <c r="P24" s="97">
        <v>1952</v>
      </c>
      <c r="Q24" s="89">
        <v>0</v>
      </c>
      <c r="R24" s="101">
        <v>1952</v>
      </c>
      <c r="S24" s="97">
        <v>44177.369999999995</v>
      </c>
      <c r="T24" s="89">
        <v>0</v>
      </c>
      <c r="U24" s="101">
        <v>6813.7</v>
      </c>
      <c r="V24" s="97"/>
      <c r="W24" s="89"/>
      <c r="X24" s="101"/>
      <c r="Y24" s="97">
        <v>23084.570000000003</v>
      </c>
      <c r="Z24" s="89">
        <v>29213.07</v>
      </c>
      <c r="AA24" s="101">
        <v>22584.57</v>
      </c>
      <c r="AB24" s="97">
        <v>2740.119999999999</v>
      </c>
      <c r="AC24" s="89">
        <v>1935.5</v>
      </c>
      <c r="AD24" s="101">
        <v>4908.46</v>
      </c>
      <c r="AE24" s="97">
        <v>62193.82</v>
      </c>
      <c r="AF24" s="89">
        <v>4055.4400000000005</v>
      </c>
      <c r="AG24" s="101">
        <v>43585.270000000004</v>
      </c>
      <c r="AH24" s="97">
        <v>5172.7</v>
      </c>
      <c r="AI24" s="89">
        <v>0</v>
      </c>
      <c r="AJ24" s="101">
        <v>0</v>
      </c>
      <c r="AK24" s="97">
        <v>1952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257646.83000000005</v>
      </c>
      <c r="BW24" s="77">
        <f t="shared" si="4"/>
        <v>90175.23000000001</v>
      </c>
      <c r="BX24" s="79">
        <f t="shared" si="4"/>
        <v>184752.64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5300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5300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>
        <v>27000</v>
      </c>
      <c r="AF26" s="89">
        <v>0</v>
      </c>
      <c r="AG26" s="101">
        <v>27000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>
        <v>0</v>
      </c>
      <c r="BA26" s="89">
        <v>0</v>
      </c>
      <c r="BB26" s="101">
        <v>0</v>
      </c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27000</v>
      </c>
      <c r="BW26" s="77">
        <f t="shared" si="4"/>
        <v>0</v>
      </c>
      <c r="BX26" s="79">
        <f t="shared" si="4"/>
        <v>27000</v>
      </c>
    </row>
    <row r="27" spans="2:76" ht="15">
      <c r="B27" s="13">
        <v>205</v>
      </c>
      <c r="C27" s="25" t="s">
        <v>107</v>
      </c>
      <c r="D27" s="88">
        <v>25065.92</v>
      </c>
      <c r="E27" s="89">
        <v>0</v>
      </c>
      <c r="F27" s="90">
        <v>29331.05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25065.92</v>
      </c>
      <c r="BW27" s="77">
        <f t="shared" si="4"/>
        <v>0</v>
      </c>
      <c r="BX27" s="79">
        <f t="shared" si="4"/>
        <v>29331.05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112468.33</v>
      </c>
      <c r="E28" s="78">
        <f t="shared" si="5"/>
        <v>0</v>
      </c>
      <c r="F28" s="79">
        <f t="shared" si="5"/>
        <v>110567.85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9340.82</v>
      </c>
      <c r="K28" s="78">
        <f t="shared" si="5"/>
        <v>2271.15</v>
      </c>
      <c r="L28" s="77">
        <f t="shared" si="5"/>
        <v>9340.82</v>
      </c>
      <c r="M28" s="98">
        <f t="shared" si="5"/>
        <v>19631.02000000002</v>
      </c>
      <c r="N28" s="78">
        <f t="shared" si="5"/>
        <v>52700.07</v>
      </c>
      <c r="O28" s="77">
        <f t="shared" si="5"/>
        <v>19631.02</v>
      </c>
      <c r="P28" s="98">
        <f t="shared" si="5"/>
        <v>1952</v>
      </c>
      <c r="Q28" s="78">
        <f t="shared" si="5"/>
        <v>0</v>
      </c>
      <c r="R28" s="77">
        <f t="shared" si="5"/>
        <v>1952</v>
      </c>
      <c r="S28" s="98">
        <f t="shared" si="5"/>
        <v>44177.369999999995</v>
      </c>
      <c r="T28" s="78">
        <f t="shared" si="5"/>
        <v>0</v>
      </c>
      <c r="U28" s="77">
        <f t="shared" si="5"/>
        <v>6813.7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23084.570000000003</v>
      </c>
      <c r="Z28" s="78">
        <f t="shared" si="5"/>
        <v>29213.07</v>
      </c>
      <c r="AA28" s="77">
        <f t="shared" si="5"/>
        <v>22584.57</v>
      </c>
      <c r="AB28" s="98">
        <f t="shared" si="5"/>
        <v>2740.119999999999</v>
      </c>
      <c r="AC28" s="78">
        <f t="shared" si="5"/>
        <v>1935.5</v>
      </c>
      <c r="AD28" s="77">
        <f t="shared" si="5"/>
        <v>4908.46</v>
      </c>
      <c r="AE28" s="98">
        <f t="shared" si="5"/>
        <v>89193.82</v>
      </c>
      <c r="AF28" s="78">
        <f t="shared" si="5"/>
        <v>4055.4400000000005</v>
      </c>
      <c r="AG28" s="77">
        <f t="shared" si="5"/>
        <v>70585.27</v>
      </c>
      <c r="AH28" s="98">
        <f t="shared" si="5"/>
        <v>5172.7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1952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309712.75000000006</v>
      </c>
      <c r="BW28" s="77">
        <f>BW23+BW24+BW25+BW26+BW27</f>
        <v>90175.23000000001</v>
      </c>
      <c r="BX28" s="95">
        <f>BX23+BX24+BX25+BX26+BX27</f>
        <v>246383.69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114662.6</v>
      </c>
      <c r="BM40" s="89">
        <v>0</v>
      </c>
      <c r="BN40" s="101">
        <v>119327.67000000001</v>
      </c>
      <c r="BO40" s="97"/>
      <c r="BP40" s="89"/>
      <c r="BQ40" s="101"/>
      <c r="BR40" s="97"/>
      <c r="BS40" s="89"/>
      <c r="BT40" s="101"/>
      <c r="BU40" s="76"/>
      <c r="BV40" s="85">
        <f t="shared" si="10"/>
        <v>114662.6</v>
      </c>
      <c r="BW40" s="77">
        <f t="shared" si="10"/>
        <v>0</v>
      </c>
      <c r="BX40" s="79">
        <f t="shared" si="10"/>
        <v>119327.67000000001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13052</v>
      </c>
      <c r="BM41" s="89">
        <v>0</v>
      </c>
      <c r="BN41" s="101">
        <v>12814.59</v>
      </c>
      <c r="BO41" s="97"/>
      <c r="BP41" s="89"/>
      <c r="BQ41" s="101"/>
      <c r="BR41" s="97"/>
      <c r="BS41" s="89"/>
      <c r="BT41" s="101"/>
      <c r="BU41" s="76"/>
      <c r="BV41" s="85">
        <f t="shared" si="10"/>
        <v>13052</v>
      </c>
      <c r="BW41" s="77">
        <f t="shared" si="10"/>
        <v>0</v>
      </c>
      <c r="BX41" s="79">
        <f t="shared" si="10"/>
        <v>12814.59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127714.6</v>
      </c>
      <c r="BM42" s="78">
        <f t="shared" si="12"/>
        <v>0</v>
      </c>
      <c r="BN42" s="77">
        <f t="shared" si="12"/>
        <v>132142.26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127714.6</v>
      </c>
      <c r="BW42" s="77">
        <f>BW38+BW39+BW40+BW41</f>
        <v>0</v>
      </c>
      <c r="BX42" s="95">
        <f>BX38+BX39+BX40+BX41</f>
        <v>132142.26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216748.18</v>
      </c>
      <c r="BS49" s="89">
        <v>0</v>
      </c>
      <c r="BT49" s="101">
        <v>224297.78000000003</v>
      </c>
      <c r="BU49" s="76"/>
      <c r="BV49" s="85">
        <f aca="true" t="shared" si="15" ref="BV49:BX50">D49+G49+J49+M49+P49+S49+V49+Y49+AB49+AE49+AH49+AK49+AN49+AQ49+AT49+AW49+AZ49+BC49+BF49+BI49+BL49+BO49+BR49</f>
        <v>216748.18</v>
      </c>
      <c r="BW49" s="77">
        <f t="shared" si="15"/>
        <v>0</v>
      </c>
      <c r="BX49" s="79">
        <f t="shared" si="15"/>
        <v>224297.78000000003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10672.58</v>
      </c>
      <c r="BS50" s="89">
        <v>0</v>
      </c>
      <c r="BT50" s="101">
        <v>13862.78</v>
      </c>
      <c r="BU50" s="76"/>
      <c r="BV50" s="85">
        <f t="shared" si="15"/>
        <v>10672.58</v>
      </c>
      <c r="BW50" s="77">
        <f t="shared" si="15"/>
        <v>0</v>
      </c>
      <c r="BX50" s="79">
        <f t="shared" si="15"/>
        <v>13862.78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227420.75999999998</v>
      </c>
      <c r="BS51" s="78">
        <f>BS49+BS50</f>
        <v>0</v>
      </c>
      <c r="BT51" s="77">
        <f>BT49+BT50</f>
        <v>238160.56000000003</v>
      </c>
      <c r="BU51" s="85"/>
      <c r="BV51" s="85">
        <f>BV49+BV50</f>
        <v>227420.75999999998</v>
      </c>
      <c r="BW51" s="77">
        <f>BW49+BW50</f>
        <v>0</v>
      </c>
      <c r="BX51" s="95">
        <f>BX49+BX50</f>
        <v>238160.56000000003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668731.85</v>
      </c>
      <c r="E53" s="86">
        <f t="shared" si="18"/>
        <v>27750.86</v>
      </c>
      <c r="F53" s="86">
        <f t="shared" si="18"/>
        <v>696496.75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57801.69000000001</v>
      </c>
      <c r="K53" s="86">
        <f t="shared" si="18"/>
        <v>2762.5</v>
      </c>
      <c r="L53" s="86">
        <f t="shared" si="18"/>
        <v>59441.87000000001</v>
      </c>
      <c r="M53" s="86">
        <f t="shared" si="18"/>
        <v>113844.44000000003</v>
      </c>
      <c r="N53" s="86">
        <f t="shared" si="18"/>
        <v>52700.07</v>
      </c>
      <c r="O53" s="86">
        <f t="shared" si="18"/>
        <v>121048.25</v>
      </c>
      <c r="P53" s="86">
        <f t="shared" si="18"/>
        <v>11619.869999999999</v>
      </c>
      <c r="Q53" s="86">
        <f t="shared" si="18"/>
        <v>0</v>
      </c>
      <c r="R53" s="86">
        <f t="shared" si="18"/>
        <v>14838.81</v>
      </c>
      <c r="S53" s="86">
        <f t="shared" si="18"/>
        <v>64541.53999999999</v>
      </c>
      <c r="T53" s="86">
        <f t="shared" si="18"/>
        <v>0</v>
      </c>
      <c r="U53" s="86">
        <f t="shared" si="18"/>
        <v>30048.89</v>
      </c>
      <c r="V53" s="86">
        <f t="shared" si="18"/>
        <v>1995.76</v>
      </c>
      <c r="W53" s="86">
        <f t="shared" si="18"/>
        <v>0</v>
      </c>
      <c r="X53" s="86">
        <f t="shared" si="18"/>
        <v>1995.76</v>
      </c>
      <c r="Y53" s="86">
        <f t="shared" si="18"/>
        <v>28763.930000000004</v>
      </c>
      <c r="Z53" s="86">
        <f t="shared" si="18"/>
        <v>29213.07</v>
      </c>
      <c r="AA53" s="86">
        <f t="shared" si="18"/>
        <v>23675.27</v>
      </c>
      <c r="AB53" s="86">
        <f t="shared" si="18"/>
        <v>333629.54</v>
      </c>
      <c r="AC53" s="86">
        <f t="shared" si="18"/>
        <v>1935.5</v>
      </c>
      <c r="AD53" s="86">
        <f t="shared" si="18"/>
        <v>335268.31</v>
      </c>
      <c r="AE53" s="86">
        <f t="shared" si="18"/>
        <v>215050.98</v>
      </c>
      <c r="AF53" s="86">
        <f t="shared" si="18"/>
        <v>4055.4400000000005</v>
      </c>
      <c r="AG53" s="86">
        <f t="shared" si="18"/>
        <v>186256.75</v>
      </c>
      <c r="AH53" s="86">
        <f t="shared" si="18"/>
        <v>5172.7</v>
      </c>
      <c r="AI53" s="86">
        <f t="shared" si="18"/>
        <v>5612</v>
      </c>
      <c r="AJ53" s="86">
        <f aca="true" t="shared" si="19" ref="AJ53:BT53">AJ20+AJ28+AJ35+AJ42+AJ46+AJ51</f>
        <v>0</v>
      </c>
      <c r="AK53" s="86">
        <f t="shared" si="19"/>
        <v>104240.68</v>
      </c>
      <c r="AL53" s="86">
        <f t="shared" si="19"/>
        <v>0</v>
      </c>
      <c r="AM53" s="86">
        <f t="shared" si="19"/>
        <v>102887.14</v>
      </c>
      <c r="AN53" s="86">
        <f t="shared" si="19"/>
        <v>838.69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2252</v>
      </c>
      <c r="AU53" s="86">
        <f t="shared" si="19"/>
        <v>0</v>
      </c>
      <c r="AV53" s="86">
        <f t="shared" si="19"/>
        <v>3643.43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14922</v>
      </c>
      <c r="BG53" s="86">
        <f t="shared" si="19"/>
        <v>0</v>
      </c>
      <c r="BH53" s="86">
        <f t="shared" si="19"/>
        <v>14922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175165.18</v>
      </c>
      <c r="BM53" s="86">
        <f t="shared" si="19"/>
        <v>0</v>
      </c>
      <c r="BN53" s="86">
        <f t="shared" si="19"/>
        <v>180787.64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227420.75999999998</v>
      </c>
      <c r="BS53" s="86">
        <f t="shared" si="19"/>
        <v>0</v>
      </c>
      <c r="BT53" s="86">
        <f t="shared" si="19"/>
        <v>238160.56000000003</v>
      </c>
      <c r="BU53" s="86">
        <f>BU8</f>
        <v>0</v>
      </c>
      <c r="BV53" s="102">
        <f>BV8+BV20+BV28+BV35+BV42+BV46+BV51</f>
        <v>2025991.6100000003</v>
      </c>
      <c r="BW53" s="87">
        <f>BW20+BW28+BW35+BW42+BW46+BW51</f>
        <v>124029.44</v>
      </c>
      <c r="BX53" s="87">
        <f>BX20+BX28+BX35+BX42+BX46+BX51</f>
        <v>2009471.4300000002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175591.06999999977</v>
      </c>
      <c r="BW54" s="93"/>
      <c r="BX54" s="94">
        <f>IF((Spese_Rendiconto_2018!BX53-Entrate_Rendiconto_2018!E58)&lt;0,Entrate_Rendiconto_2018!E58-Spese_Rendiconto_2018!BX53,0)</f>
        <v>475970.29000000004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2019-05-06T10:44:13Z</dcterms:modified>
  <cp:category/>
  <cp:version/>
  <cp:contentType/>
  <cp:contentStatus/>
</cp:coreProperties>
</file>