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<sst xmlns="http://schemas.openxmlformats.org/spreadsheetml/2006/main" count="870" uniqueCount="149">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</sst>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21364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190000</v>
      </c>
      <c r="E7" s="40"/>
    </row>
    <row r="8" spans="2:5" ht="15.75" thickBot="1">
      <c r="B8" s="9"/>
      <c r="C8" s="6" t="s">
        <v>7</v>
      </c>
      <c r="D8" s="41"/>
      <c r="E8" s="42">
        <v>1027606.1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1742629.9600000002</v>
      </c>
      <c r="E10" s="45">
        <v>1702410.0699999998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262285.31</v>
      </c>
      <c r="E14" s="45">
        <v>259897.35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2004915.2700000003</v>
      </c>
      <c r="E16" s="51">
        <f>E10+E11+E12+E13+E14+E15</f>
        <v>1962307.42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140670.88</v>
      </c>
      <c r="E18" s="45">
        <v>131758.44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140670.88</v>
      </c>
      <c r="E23" s="51">
        <f>E18+E19+E20+E21+E22</f>
        <v>131758.44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235403.11</v>
      </c>
      <c r="E25" s="45">
        <v>232359.59999999998</v>
      </c>
    </row>
    <row r="26" spans="2:5" ht="15">
      <c r="B26" s="13">
        <v>30200</v>
      </c>
      <c r="C26" s="54" t="s">
        <v>28</v>
      </c>
      <c r="D26" s="39">
        <v>209.3</v>
      </c>
      <c r="E26" s="45">
        <v>209.3</v>
      </c>
    </row>
    <row r="27" spans="2:5" ht="15">
      <c r="B27" s="13">
        <v>30300</v>
      </c>
      <c r="C27" s="54" t="s">
        <v>29</v>
      </c>
      <c r="D27" s="39">
        <v>2.27</v>
      </c>
      <c r="E27" s="45">
        <v>0.73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145284.80000000002</v>
      </c>
      <c r="E29" s="50">
        <v>174556</v>
      </c>
    </row>
    <row r="30" spans="2:5" ht="15.75" thickBot="1">
      <c r="B30" s="16">
        <v>30000</v>
      </c>
      <c r="C30" s="15" t="s">
        <v>32</v>
      </c>
      <c r="D30" s="48">
        <f>D25+D26+D27+D28+D29</f>
        <v>380899.48</v>
      </c>
      <c r="E30" s="51">
        <f>E25+E26+E27+E28+E29</f>
        <v>407125.63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96008.48</v>
      </c>
      <c r="E33" s="59">
        <v>37000</v>
      </c>
    </row>
    <row r="34" spans="2:5" ht="15">
      <c r="B34" s="13">
        <v>40300</v>
      </c>
      <c r="C34" s="54" t="s">
        <v>37</v>
      </c>
      <c r="D34" s="61">
        <v>19817</v>
      </c>
      <c r="E34" s="45">
        <v>103878.64000000001</v>
      </c>
    </row>
    <row r="35" spans="2:5" ht="15">
      <c r="B35" s="13">
        <v>40400</v>
      </c>
      <c r="C35" s="54" t="s">
        <v>38</v>
      </c>
      <c r="D35" s="39">
        <v>39682.5</v>
      </c>
      <c r="E35" s="45">
        <v>39682.5</v>
      </c>
    </row>
    <row r="36" spans="2:5" ht="15">
      <c r="B36" s="13">
        <v>40500</v>
      </c>
      <c r="C36" s="54" t="s">
        <v>39</v>
      </c>
      <c r="D36" s="49">
        <v>94157.47</v>
      </c>
      <c r="E36" s="50">
        <v>91157.47</v>
      </c>
    </row>
    <row r="37" spans="2:5" ht="15.75" thickBot="1">
      <c r="B37" s="16">
        <v>40000</v>
      </c>
      <c r="C37" s="15" t="s">
        <v>40</v>
      </c>
      <c r="D37" s="48">
        <f>D32+D33+D34+D35+D36</f>
        <v>249665.44999999998</v>
      </c>
      <c r="E37" s="51">
        <f>E32+E33+E34+E35+E36</f>
        <v>271718.61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270.64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270.64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127475.37</v>
      </c>
      <c r="E54" s="45">
        <v>128365.67999999998</v>
      </c>
    </row>
    <row r="55" spans="2:5" ht="15">
      <c r="B55" s="13">
        <v>90200</v>
      </c>
      <c r="C55" s="54" t="s">
        <v>62</v>
      </c>
      <c r="D55" s="61">
        <v>237430.74</v>
      </c>
      <c r="E55" s="62">
        <v>252329.44999999992</v>
      </c>
    </row>
    <row r="56" spans="2:5" ht="15.75" thickBot="1">
      <c r="B56" s="16">
        <v>90000</v>
      </c>
      <c r="C56" s="15" t="s">
        <v>63</v>
      </c>
      <c r="D56" s="48">
        <f>D54+D55</f>
        <v>364906.11</v>
      </c>
      <c r="E56" s="51">
        <f>E54+E55</f>
        <v>380695.1299999999</v>
      </c>
    </row>
    <row r="57" spans="2:5" ht="16.5" thickBot="1" thickTop="1">
      <c r="B57" s="109" t="s">
        <v>64</v>
      </c>
      <c r="C57" s="110"/>
      <c r="D57" s="52">
        <f>D16+D23+D30+D37+D43+D49+D52+D56</f>
        <v>3141057.1900000004</v>
      </c>
      <c r="E57" s="55">
        <f>E16+E23+E30+E37+E43+E49+E52+E56</f>
        <v>3153875.8699999996</v>
      </c>
    </row>
    <row r="58" spans="2:5" ht="16.5" thickBot="1" thickTop="1">
      <c r="B58" s="109" t="s">
        <v>65</v>
      </c>
      <c r="C58" s="110"/>
      <c r="D58" s="52">
        <f>D57+D5+D6+D7+D8</f>
        <v>3352421.1900000004</v>
      </c>
      <c r="E58" s="55">
        <f>E57+E5+E6+E7+E8</f>
        <v>4181481.9699999997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310183.60000000003</v>
      </c>
      <c r="E10" s="89">
        <v>14595.37</v>
      </c>
      <c r="F10" s="90">
        <v>317861.81000000006</v>
      </c>
      <c r="G10" s="88"/>
      <c r="H10" s="89"/>
      <c r="I10" s="90"/>
      <c r="J10" s="97">
        <v>46512.030000000006</v>
      </c>
      <c r="K10" s="89">
        <v>0</v>
      </c>
      <c r="L10" s="101">
        <v>47085.21000000001</v>
      </c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356695.63000000006</v>
      </c>
      <c r="BW10" s="77">
        <f aca="true" t="shared" si="1" ref="BW10:BW19">E10+H10+K10+N10+Q10+T10+W10+Z10+AC10+AF10+AI10+AL10+AO10+AR10+AU10+AX10+BA10+BD10+BG10+BJ10+BM10+BP10+BS10</f>
        <v>14595.37</v>
      </c>
      <c r="BX10" s="79">
        <f aca="true" t="shared" si="2" ref="BX10:BX19">F10+I10+L10+O10+R10+U10+X10+AA10+AD10+AG10+AJ10+AM10+AP10+AS10+AV10+AY10+BB10+BE10+BH10+BK10+BN10+BQ10+BT10</f>
        <v>364947.0200000001</v>
      </c>
    </row>
    <row r="11" spans="2:76" ht="15">
      <c r="B11" s="13">
        <v>102</v>
      </c>
      <c r="C11" s="25" t="s">
        <v>92</v>
      </c>
      <c r="D11" s="88">
        <v>26665.25</v>
      </c>
      <c r="E11" s="89">
        <v>0</v>
      </c>
      <c r="F11" s="90">
        <v>26023.25</v>
      </c>
      <c r="G11" s="88"/>
      <c r="H11" s="89"/>
      <c r="I11" s="90"/>
      <c r="J11" s="97">
        <v>3277.14</v>
      </c>
      <c r="K11" s="89">
        <v>0</v>
      </c>
      <c r="L11" s="101">
        <v>3277.1400000000003</v>
      </c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29942.39</v>
      </c>
      <c r="BW11" s="77">
        <f t="shared" si="1"/>
        <v>0</v>
      </c>
      <c r="BX11" s="79">
        <f t="shared" si="2"/>
        <v>29300.39</v>
      </c>
    </row>
    <row r="12" spans="2:76" ht="15">
      <c r="B12" s="13">
        <v>103</v>
      </c>
      <c r="C12" s="25" t="s">
        <v>93</v>
      </c>
      <c r="D12" s="88">
        <v>330376.94</v>
      </c>
      <c r="E12" s="89">
        <v>0</v>
      </c>
      <c r="F12" s="90">
        <v>328337.39</v>
      </c>
      <c r="G12" s="88"/>
      <c r="H12" s="89"/>
      <c r="I12" s="90"/>
      <c r="J12" s="97">
        <v>6193.31</v>
      </c>
      <c r="K12" s="89">
        <v>0</v>
      </c>
      <c r="L12" s="101">
        <v>14017.050000000001</v>
      </c>
      <c r="M12" s="91">
        <v>225148.46999999994</v>
      </c>
      <c r="N12" s="89">
        <v>0</v>
      </c>
      <c r="O12" s="90">
        <v>208140.09</v>
      </c>
      <c r="P12" s="91">
        <v>58110.189999999995</v>
      </c>
      <c r="Q12" s="89">
        <v>0</v>
      </c>
      <c r="R12" s="90">
        <v>31667.73</v>
      </c>
      <c r="S12" s="91">
        <v>106963.23000000001</v>
      </c>
      <c r="T12" s="89">
        <v>0</v>
      </c>
      <c r="U12" s="90">
        <v>94753.62999999999</v>
      </c>
      <c r="V12" s="91"/>
      <c r="W12" s="89"/>
      <c r="X12" s="90"/>
      <c r="Y12" s="91">
        <v>3600</v>
      </c>
      <c r="Z12" s="89">
        <v>0</v>
      </c>
      <c r="AA12" s="90">
        <v>4112.4</v>
      </c>
      <c r="AB12" s="91">
        <v>456550.67000000004</v>
      </c>
      <c r="AC12" s="89">
        <v>0</v>
      </c>
      <c r="AD12" s="90">
        <v>441960.7700000001</v>
      </c>
      <c r="AE12" s="91">
        <v>149674.11</v>
      </c>
      <c r="AF12" s="89">
        <v>0</v>
      </c>
      <c r="AG12" s="90">
        <v>142013.3</v>
      </c>
      <c r="AH12" s="91">
        <v>458.25</v>
      </c>
      <c r="AI12" s="89">
        <v>0</v>
      </c>
      <c r="AJ12" s="90">
        <v>1126.83</v>
      </c>
      <c r="AK12" s="91">
        <v>61493.25</v>
      </c>
      <c r="AL12" s="89">
        <v>0</v>
      </c>
      <c r="AM12" s="90">
        <v>37085.35999999999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7210.21</v>
      </c>
      <c r="AX12" s="89">
        <v>0</v>
      </c>
      <c r="AY12" s="90">
        <v>2816.9599999999996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1405778.63</v>
      </c>
      <c r="BW12" s="77">
        <f t="shared" si="1"/>
        <v>0</v>
      </c>
      <c r="BX12" s="79">
        <f t="shared" si="2"/>
        <v>1306031.5100000002</v>
      </c>
    </row>
    <row r="13" spans="2:76" ht="15">
      <c r="B13" s="13">
        <v>104</v>
      </c>
      <c r="C13" s="25" t="s">
        <v>19</v>
      </c>
      <c r="D13" s="88">
        <v>7392.22</v>
      </c>
      <c r="E13" s="89">
        <v>0</v>
      </c>
      <c r="F13" s="90">
        <v>10846.83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3600</v>
      </c>
      <c r="Q13" s="89">
        <v>0</v>
      </c>
      <c r="R13" s="90">
        <v>3600</v>
      </c>
      <c r="S13" s="91">
        <v>3400</v>
      </c>
      <c r="T13" s="89">
        <v>0</v>
      </c>
      <c r="U13" s="90">
        <v>3400</v>
      </c>
      <c r="V13" s="91">
        <v>18000</v>
      </c>
      <c r="W13" s="89">
        <v>0</v>
      </c>
      <c r="X13" s="90">
        <v>18000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1000</v>
      </c>
      <c r="AI13" s="89">
        <v>0</v>
      </c>
      <c r="AJ13" s="90">
        <v>1000</v>
      </c>
      <c r="AK13" s="91">
        <v>281038.21</v>
      </c>
      <c r="AL13" s="89">
        <v>0</v>
      </c>
      <c r="AM13" s="90">
        <v>283831.88000000006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314430.43000000005</v>
      </c>
      <c r="BW13" s="77">
        <f t="shared" si="1"/>
        <v>0</v>
      </c>
      <c r="BX13" s="79">
        <f t="shared" si="2"/>
        <v>320678.7100000001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>
        <v>0</v>
      </c>
      <c r="Q16" s="89">
        <v>0</v>
      </c>
      <c r="R16" s="101">
        <v>0</v>
      </c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40110.56</v>
      </c>
      <c r="BM16" s="89">
        <v>0</v>
      </c>
      <c r="BN16" s="90">
        <v>40110.56</v>
      </c>
      <c r="BO16" s="91"/>
      <c r="BP16" s="89"/>
      <c r="BQ16" s="90"/>
      <c r="BR16" s="97"/>
      <c r="BS16" s="89"/>
      <c r="BT16" s="101"/>
      <c r="BU16" s="76"/>
      <c r="BV16" s="85">
        <f t="shared" si="0"/>
        <v>40110.56</v>
      </c>
      <c r="BW16" s="77">
        <f t="shared" si="1"/>
        <v>0</v>
      </c>
      <c r="BX16" s="79">
        <f t="shared" si="2"/>
        <v>40110.56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6303.19</v>
      </c>
      <c r="E18" s="89">
        <v>0</v>
      </c>
      <c r="F18" s="90">
        <v>9501.94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6303.19</v>
      </c>
      <c r="BW18" s="77">
        <f t="shared" si="1"/>
        <v>0</v>
      </c>
      <c r="BX18" s="79">
        <f t="shared" si="2"/>
        <v>9501.94</v>
      </c>
    </row>
    <row r="19" spans="2:76" ht="15">
      <c r="B19" s="13">
        <v>110</v>
      </c>
      <c r="C19" s="25" t="s">
        <v>98</v>
      </c>
      <c r="D19" s="88">
        <v>17432.74</v>
      </c>
      <c r="E19" s="89">
        <v>0</v>
      </c>
      <c r="F19" s="90">
        <v>11573.83</v>
      </c>
      <c r="G19" s="88"/>
      <c r="H19" s="89"/>
      <c r="I19" s="90"/>
      <c r="J19" s="97">
        <v>1040</v>
      </c>
      <c r="K19" s="89">
        <v>0</v>
      </c>
      <c r="L19" s="101">
        <v>0</v>
      </c>
      <c r="M19" s="97">
        <v>14965.94</v>
      </c>
      <c r="N19" s="89">
        <v>0</v>
      </c>
      <c r="O19" s="101">
        <v>14869.21</v>
      </c>
      <c r="P19" s="97"/>
      <c r="Q19" s="89"/>
      <c r="R19" s="101"/>
      <c r="S19" s="97">
        <v>186</v>
      </c>
      <c r="T19" s="89">
        <v>0</v>
      </c>
      <c r="U19" s="101">
        <v>186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5690</v>
      </c>
      <c r="AF19" s="89">
        <v>0</v>
      </c>
      <c r="AG19" s="101">
        <v>5690</v>
      </c>
      <c r="AH19" s="97">
        <v>420</v>
      </c>
      <c r="AI19" s="89">
        <v>0</v>
      </c>
      <c r="AJ19" s="101">
        <v>420</v>
      </c>
      <c r="AK19" s="97">
        <v>50256.53</v>
      </c>
      <c r="AL19" s="89">
        <v>0</v>
      </c>
      <c r="AM19" s="101">
        <v>43375.3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89991.20999999999</v>
      </c>
      <c r="BW19" s="77">
        <f t="shared" si="1"/>
        <v>0</v>
      </c>
      <c r="BX19" s="79">
        <f t="shared" si="2"/>
        <v>76114.34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698353.94</v>
      </c>
      <c r="E20" s="78">
        <f t="shared" si="3"/>
        <v>14595.37</v>
      </c>
      <c r="F20" s="79">
        <f t="shared" si="3"/>
        <v>704145.0499999999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57022.48</v>
      </c>
      <c r="K20" s="78">
        <f t="shared" si="3"/>
        <v>0</v>
      </c>
      <c r="L20" s="77">
        <f t="shared" si="3"/>
        <v>64379.40000000001</v>
      </c>
      <c r="M20" s="98">
        <f t="shared" si="3"/>
        <v>240114.40999999995</v>
      </c>
      <c r="N20" s="78">
        <f t="shared" si="3"/>
        <v>0</v>
      </c>
      <c r="O20" s="77">
        <f t="shared" si="3"/>
        <v>223009.3</v>
      </c>
      <c r="P20" s="98">
        <f t="shared" si="3"/>
        <v>61710.189999999995</v>
      </c>
      <c r="Q20" s="78">
        <f t="shared" si="3"/>
        <v>0</v>
      </c>
      <c r="R20" s="77">
        <f t="shared" si="3"/>
        <v>35267.729999999996</v>
      </c>
      <c r="S20" s="98">
        <f t="shared" si="3"/>
        <v>110549.23000000001</v>
      </c>
      <c r="T20" s="78">
        <f t="shared" si="3"/>
        <v>0</v>
      </c>
      <c r="U20" s="77">
        <f t="shared" si="3"/>
        <v>98339.62999999999</v>
      </c>
      <c r="V20" s="98">
        <f t="shared" si="3"/>
        <v>18000</v>
      </c>
      <c r="W20" s="78">
        <f t="shared" si="3"/>
        <v>0</v>
      </c>
      <c r="X20" s="77">
        <f t="shared" si="3"/>
        <v>18000</v>
      </c>
      <c r="Y20" s="98">
        <f t="shared" si="3"/>
        <v>3600</v>
      </c>
      <c r="Z20" s="78">
        <f t="shared" si="3"/>
        <v>0</v>
      </c>
      <c r="AA20" s="77">
        <f t="shared" si="3"/>
        <v>4112.4</v>
      </c>
      <c r="AB20" s="98">
        <f t="shared" si="3"/>
        <v>456550.67000000004</v>
      </c>
      <c r="AC20" s="78">
        <f t="shared" si="3"/>
        <v>0</v>
      </c>
      <c r="AD20" s="77">
        <f t="shared" si="3"/>
        <v>441960.7700000001</v>
      </c>
      <c r="AE20" s="98">
        <f t="shared" si="3"/>
        <v>155364.11</v>
      </c>
      <c r="AF20" s="78">
        <f t="shared" si="3"/>
        <v>0</v>
      </c>
      <c r="AG20" s="77">
        <f t="shared" si="3"/>
        <v>147703.3</v>
      </c>
      <c r="AH20" s="98">
        <f t="shared" si="3"/>
        <v>1878.25</v>
      </c>
      <c r="AI20" s="78">
        <f t="shared" si="3"/>
        <v>0</v>
      </c>
      <c r="AJ20" s="77">
        <f t="shared" si="3"/>
        <v>2546.83</v>
      </c>
      <c r="AK20" s="98">
        <f t="shared" si="3"/>
        <v>392787.99</v>
      </c>
      <c r="AL20" s="78">
        <f t="shared" si="3"/>
        <v>0</v>
      </c>
      <c r="AM20" s="77">
        <f t="shared" si="3"/>
        <v>364292.54000000004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7210.21</v>
      </c>
      <c r="AX20" s="78">
        <f t="shared" si="3"/>
        <v>0</v>
      </c>
      <c r="AY20" s="77">
        <f t="shared" si="3"/>
        <v>2816.9599999999996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40110.56</v>
      </c>
      <c r="BM20" s="78">
        <f t="shared" si="3"/>
        <v>0</v>
      </c>
      <c r="BN20" s="77">
        <f t="shared" si="3"/>
        <v>40110.56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2243252.04</v>
      </c>
      <c r="BW20" s="77">
        <f>BW10+BW11+BW12+BW13+BW14+BW15+BW16+BW17+BW18+BW19</f>
        <v>14595.37</v>
      </c>
      <c r="BX20" s="95">
        <f>BX10+BX11+BX12+BX13+BX14+BX15+BX16+BX17+BX18+BX19</f>
        <v>2146684.47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51939.4</v>
      </c>
      <c r="E24" s="89">
        <v>0</v>
      </c>
      <c r="F24" s="90">
        <v>46744.25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106179.5</v>
      </c>
      <c r="N24" s="89">
        <v>0</v>
      </c>
      <c r="O24" s="101">
        <v>87034.29</v>
      </c>
      <c r="P24" s="97">
        <v>0</v>
      </c>
      <c r="Q24" s="89">
        <v>0</v>
      </c>
      <c r="R24" s="101">
        <v>9879.25</v>
      </c>
      <c r="S24" s="97">
        <v>9394</v>
      </c>
      <c r="T24" s="89">
        <v>0</v>
      </c>
      <c r="U24" s="101">
        <v>9394</v>
      </c>
      <c r="V24" s="97"/>
      <c r="W24" s="89"/>
      <c r="X24" s="101"/>
      <c r="Y24" s="97">
        <v>9008.48</v>
      </c>
      <c r="Z24" s="89">
        <v>0</v>
      </c>
      <c r="AA24" s="101">
        <v>11672.96</v>
      </c>
      <c r="AB24" s="97">
        <v>1000.4</v>
      </c>
      <c r="AC24" s="89">
        <v>0</v>
      </c>
      <c r="AD24" s="101">
        <v>173772.01</v>
      </c>
      <c r="AE24" s="97">
        <v>60879.3</v>
      </c>
      <c r="AF24" s="89">
        <v>0</v>
      </c>
      <c r="AG24" s="101">
        <v>90746.98000000001</v>
      </c>
      <c r="AH24" s="97"/>
      <c r="AI24" s="89"/>
      <c r="AJ24" s="101"/>
      <c r="AK24" s="97">
        <v>4148</v>
      </c>
      <c r="AL24" s="89">
        <v>0</v>
      </c>
      <c r="AM24" s="101">
        <v>4148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242549.08000000002</v>
      </c>
      <c r="BW24" s="77">
        <f t="shared" si="4"/>
        <v>0</v>
      </c>
      <c r="BX24" s="79">
        <f t="shared" si="4"/>
        <v>433391.74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5000</v>
      </c>
      <c r="AC25" s="89">
        <v>0</v>
      </c>
      <c r="AD25" s="101">
        <v>5000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</v>
      </c>
      <c r="BW25" s="77">
        <f t="shared" si="4"/>
        <v>0</v>
      </c>
      <c r="BX25" s="79">
        <f t="shared" si="4"/>
        <v>5000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>
        <v>12272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25021.69</v>
      </c>
      <c r="Z27" s="89">
        <v>0</v>
      </c>
      <c r="AA27" s="101">
        <v>25021.69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37293.69</v>
      </c>
      <c r="BW27" s="77">
        <f t="shared" si="4"/>
        <v>0</v>
      </c>
      <c r="BX27" s="79">
        <f t="shared" si="4"/>
        <v>25021.69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51939.4</v>
      </c>
      <c r="E28" s="78">
        <f t="shared" si="5"/>
        <v>0</v>
      </c>
      <c r="F28" s="79">
        <f t="shared" si="5"/>
        <v>46744.25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106179.5</v>
      </c>
      <c r="N28" s="78">
        <f t="shared" si="5"/>
        <v>0</v>
      </c>
      <c r="O28" s="77">
        <f t="shared" si="5"/>
        <v>87034.29</v>
      </c>
      <c r="P28" s="98">
        <f t="shared" si="5"/>
        <v>12272</v>
      </c>
      <c r="Q28" s="78">
        <f t="shared" si="5"/>
        <v>0</v>
      </c>
      <c r="R28" s="77">
        <f t="shared" si="5"/>
        <v>9879.25</v>
      </c>
      <c r="S28" s="98">
        <f t="shared" si="5"/>
        <v>9394</v>
      </c>
      <c r="T28" s="78">
        <f t="shared" si="5"/>
        <v>0</v>
      </c>
      <c r="U28" s="77">
        <f t="shared" si="5"/>
        <v>9394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34030.17</v>
      </c>
      <c r="Z28" s="78">
        <f t="shared" si="5"/>
        <v>0</v>
      </c>
      <c r="AA28" s="77">
        <f t="shared" si="5"/>
        <v>36694.649999999994</v>
      </c>
      <c r="AB28" s="98">
        <f t="shared" si="5"/>
        <v>6000.4</v>
      </c>
      <c r="AC28" s="78">
        <f t="shared" si="5"/>
        <v>0</v>
      </c>
      <c r="AD28" s="77">
        <f t="shared" si="5"/>
        <v>178772.01</v>
      </c>
      <c r="AE28" s="98">
        <f t="shared" si="5"/>
        <v>60879.3</v>
      </c>
      <c r="AF28" s="78">
        <f t="shared" si="5"/>
        <v>0</v>
      </c>
      <c r="AG28" s="77">
        <f t="shared" si="5"/>
        <v>90746.98000000001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4148</v>
      </c>
      <c r="AL28" s="78">
        <f t="shared" si="6"/>
        <v>0</v>
      </c>
      <c r="AM28" s="77">
        <f t="shared" si="6"/>
        <v>4148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284842.77</v>
      </c>
      <c r="BW28" s="77">
        <f>BW23+BW24+BW25+BW26+BW27</f>
        <v>0</v>
      </c>
      <c r="BX28" s="95">
        <f>BX23+BX24+BX25+BX26+BX27</f>
        <v>463413.43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>
        <v>0</v>
      </c>
      <c r="T33" s="89">
        <v>0</v>
      </c>
      <c r="U33" s="101">
        <v>0</v>
      </c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>
        <v>0</v>
      </c>
      <c r="S34" s="97">
        <v>0</v>
      </c>
      <c r="T34" s="89">
        <v>0</v>
      </c>
      <c r="U34" s="101">
        <v>0</v>
      </c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150000</v>
      </c>
      <c r="BM40" s="89">
        <v>0</v>
      </c>
      <c r="BN40" s="101">
        <v>150000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150000</v>
      </c>
      <c r="BW40" s="77">
        <f t="shared" si="10"/>
        <v>0</v>
      </c>
      <c r="BX40" s="79">
        <f t="shared" si="10"/>
        <v>150000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150000</v>
      </c>
      <c r="BM42" s="78">
        <f t="shared" si="12"/>
        <v>0</v>
      </c>
      <c r="BN42" s="77">
        <f t="shared" si="12"/>
        <v>150000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150000</v>
      </c>
      <c r="BW42" s="77">
        <f>BW38+BW39+BW40+BW41</f>
        <v>0</v>
      </c>
      <c r="BX42" s="95">
        <f>BX38+BX39+BX40+BX41</f>
        <v>150000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127475.37</v>
      </c>
      <c r="BS49" s="89">
        <v>0</v>
      </c>
      <c r="BT49" s="101">
        <v>133617.36000000002</v>
      </c>
      <c r="BU49" s="76"/>
      <c r="BV49" s="85">
        <f aca="true" t="shared" si="15" ref="BV49:BX50">D49+G49+J49+M49+P49+S49+V49+Y49+AB49+AE49+AH49+AK49+AN49+AQ49+AT49+AW49+AZ49+BC49+BF49+BI49+BL49+BO49+BR49</f>
        <v>127475.37</v>
      </c>
      <c r="BW49" s="77">
        <f t="shared" si="15"/>
        <v>0</v>
      </c>
      <c r="BX49" s="79">
        <f t="shared" si="15"/>
        <v>133617.36000000002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237430.74</v>
      </c>
      <c r="BS50" s="89">
        <v>0</v>
      </c>
      <c r="BT50" s="101">
        <v>250589.22</v>
      </c>
      <c r="BU50" s="76"/>
      <c r="BV50" s="85">
        <f t="shared" si="15"/>
        <v>237430.74</v>
      </c>
      <c r="BW50" s="77">
        <f t="shared" si="15"/>
        <v>0</v>
      </c>
      <c r="BX50" s="79">
        <f t="shared" si="15"/>
        <v>250589.22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364906.11</v>
      </c>
      <c r="BS51" s="78">
        <f>BS49+BS50</f>
        <v>0</v>
      </c>
      <c r="BT51" s="77">
        <f>BT49+BT50</f>
        <v>384206.58</v>
      </c>
      <c r="BU51" s="85"/>
      <c r="BV51" s="85">
        <f>BV49+BV50</f>
        <v>364906.11</v>
      </c>
      <c r="BW51" s="77">
        <f>BW49+BW50</f>
        <v>0</v>
      </c>
      <c r="BX51" s="95">
        <f>BX49+BX50</f>
        <v>384206.58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750293.34</v>
      </c>
      <c r="E53" s="86">
        <f t="shared" si="18"/>
        <v>14595.37</v>
      </c>
      <c r="F53" s="86">
        <f t="shared" si="18"/>
        <v>750889.2999999999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57022.48</v>
      </c>
      <c r="K53" s="86">
        <f t="shared" si="18"/>
        <v>0</v>
      </c>
      <c r="L53" s="86">
        <f t="shared" si="18"/>
        <v>64379.40000000001</v>
      </c>
      <c r="M53" s="86">
        <f t="shared" si="18"/>
        <v>346293.9099999999</v>
      </c>
      <c r="N53" s="86">
        <f t="shared" si="18"/>
        <v>0</v>
      </c>
      <c r="O53" s="86">
        <f t="shared" si="18"/>
        <v>310043.58999999997</v>
      </c>
      <c r="P53" s="86">
        <f t="shared" si="18"/>
        <v>73982.19</v>
      </c>
      <c r="Q53" s="86">
        <f t="shared" si="18"/>
        <v>0</v>
      </c>
      <c r="R53" s="86">
        <f t="shared" si="18"/>
        <v>45146.979999999996</v>
      </c>
      <c r="S53" s="86">
        <f t="shared" si="18"/>
        <v>119943.23000000001</v>
      </c>
      <c r="T53" s="86">
        <f t="shared" si="18"/>
        <v>0</v>
      </c>
      <c r="U53" s="86">
        <f t="shared" si="18"/>
        <v>107733.62999999999</v>
      </c>
      <c r="V53" s="86">
        <f t="shared" si="18"/>
        <v>18000</v>
      </c>
      <c r="W53" s="86">
        <f t="shared" si="18"/>
        <v>0</v>
      </c>
      <c r="X53" s="86">
        <f t="shared" si="18"/>
        <v>18000</v>
      </c>
      <c r="Y53" s="86">
        <f t="shared" si="18"/>
        <v>37630.17</v>
      </c>
      <c r="Z53" s="86">
        <f t="shared" si="18"/>
        <v>0</v>
      </c>
      <c r="AA53" s="86">
        <f t="shared" si="18"/>
        <v>40807.049999999996</v>
      </c>
      <c r="AB53" s="86">
        <f t="shared" si="18"/>
        <v>462551.07000000007</v>
      </c>
      <c r="AC53" s="86">
        <f t="shared" si="18"/>
        <v>0</v>
      </c>
      <c r="AD53" s="86">
        <f t="shared" si="18"/>
        <v>620732.78</v>
      </c>
      <c r="AE53" s="86">
        <f t="shared" si="18"/>
        <v>216243.40999999997</v>
      </c>
      <c r="AF53" s="86">
        <f t="shared" si="18"/>
        <v>0</v>
      </c>
      <c r="AG53" s="86">
        <f t="shared" si="18"/>
        <v>238450.28</v>
      </c>
      <c r="AH53" s="86">
        <f t="shared" si="18"/>
        <v>1878.25</v>
      </c>
      <c r="AI53" s="86">
        <f t="shared" si="18"/>
        <v>0</v>
      </c>
      <c r="AJ53" s="86">
        <f aca="true" t="shared" si="19" ref="AJ53:BT53">AJ20+AJ28+AJ35+AJ42+AJ46+AJ51</f>
        <v>2546.83</v>
      </c>
      <c r="AK53" s="86">
        <f t="shared" si="19"/>
        <v>396935.99</v>
      </c>
      <c r="AL53" s="86">
        <f t="shared" si="19"/>
        <v>0</v>
      </c>
      <c r="AM53" s="86">
        <f t="shared" si="19"/>
        <v>368440.54000000004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7210.21</v>
      </c>
      <c r="AX53" s="86">
        <f t="shared" si="19"/>
        <v>0</v>
      </c>
      <c r="AY53" s="86">
        <f t="shared" si="19"/>
        <v>2816.9599999999996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190110.56</v>
      </c>
      <c r="BM53" s="86">
        <f t="shared" si="19"/>
        <v>0</v>
      </c>
      <c r="BN53" s="86">
        <f t="shared" si="19"/>
        <v>190110.56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364906.11</v>
      </c>
      <c r="BS53" s="86">
        <f t="shared" si="19"/>
        <v>0</v>
      </c>
      <c r="BT53" s="86">
        <f t="shared" si="19"/>
        <v>384206.58</v>
      </c>
      <c r="BU53" s="86">
        <f>BU8</f>
        <v>0</v>
      </c>
      <c r="BV53" s="102">
        <f>BV8+BV20+BV28+BV35+BV42+BV46+BV51</f>
        <v>3043000.92</v>
      </c>
      <c r="BW53" s="87">
        <f>BW20+BW28+BW35+BW42+BW46+BW51</f>
        <v>14595.37</v>
      </c>
      <c r="BX53" s="87">
        <f>BX20+BX28+BX35+BX42+BX46+BX51</f>
        <v>3144304.4800000004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294824.9000000005</v>
      </c>
      <c r="BW54" s="93"/>
      <c r="BX54" s="94">
        <f>IF((Spese_Rendiconto_2022!BX53-Entrate_Rendiconto_2022!E58)&lt;0,Entrate_Rendiconto_2022!E58-Spese_Rendiconto_2022!BX53,0)</f>
        <v>1037177.4899999993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2023-05-17T14:03:00Z</dcterms:modified>
  <cp:category/>
  <cp:version/>
  <cp:contentType/>
  <cp:contentStatus/>
</cp:coreProperties>
</file>