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<sst xmlns="http://schemas.openxmlformats.org/spreadsheetml/2006/main" count="870" uniqueCount="149">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</sst>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15355.55</v>
      </c>
      <c r="E5" s="38"/>
    </row>
    <row r="6" spans="2:5" ht="15">
      <c r="B6" s="8"/>
      <c r="C6" s="5" t="s">
        <v>5</v>
      </c>
      <c r="D6" s="39">
        <v>230390.73</v>
      </c>
      <c r="E6" s="40"/>
    </row>
    <row r="7" spans="2:5" ht="15">
      <c r="B7" s="8"/>
      <c r="C7" s="5" t="s">
        <v>6</v>
      </c>
      <c r="D7" s="39">
        <v>850000</v>
      </c>
      <c r="E7" s="40"/>
    </row>
    <row r="8" spans="2:5" ht="15.75" thickBot="1">
      <c r="B8" s="9"/>
      <c r="C8" s="6" t="s">
        <v>7</v>
      </c>
      <c r="D8" s="41"/>
      <c r="E8" s="42">
        <v>752934.79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5101495.75</v>
      </c>
      <c r="E10" s="45">
        <v>4295942.65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2559.01</v>
      </c>
      <c r="E13" s="45">
        <v>2559.01</v>
      </c>
    </row>
    <row r="14" spans="2:5" ht="15">
      <c r="B14" s="13">
        <v>10301</v>
      </c>
      <c r="C14" s="54" t="s">
        <v>11</v>
      </c>
      <c r="D14" s="39">
        <v>580767.36</v>
      </c>
      <c r="E14" s="45">
        <v>8146.51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5684822.12</v>
      </c>
      <c r="E16" s="51">
        <f>E10+E11+E12+E13+E14+E15</f>
        <v>4306648.17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192336.26</v>
      </c>
      <c r="E18" s="45">
        <v>181964.66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192336.26</v>
      </c>
      <c r="E23" s="51">
        <f>E18+E19+E20+E21+E22</f>
        <v>181964.66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189153.68</v>
      </c>
      <c r="E25" s="45">
        <v>199835.3</v>
      </c>
    </row>
    <row r="26" spans="2:5" ht="15">
      <c r="B26" s="13">
        <v>30200</v>
      </c>
      <c r="C26" s="54" t="s">
        <v>28</v>
      </c>
      <c r="D26" s="39">
        <v>412992.15</v>
      </c>
      <c r="E26" s="45">
        <v>306827.96</v>
      </c>
    </row>
    <row r="27" spans="2:5" ht="15">
      <c r="B27" s="13">
        <v>30300</v>
      </c>
      <c r="C27" s="54" t="s">
        <v>29</v>
      </c>
      <c r="D27" s="39">
        <v>121.96</v>
      </c>
      <c r="E27" s="45">
        <v>0.96</v>
      </c>
    </row>
    <row r="28" spans="2:5" ht="15">
      <c r="B28" s="13">
        <v>30400</v>
      </c>
      <c r="C28" s="54" t="s">
        <v>30</v>
      </c>
      <c r="D28" s="49">
        <v>8623</v>
      </c>
      <c r="E28" s="45">
        <v>8623</v>
      </c>
    </row>
    <row r="29" spans="2:5" ht="15">
      <c r="B29" s="13">
        <v>30500</v>
      </c>
      <c r="C29" s="54" t="s">
        <v>31</v>
      </c>
      <c r="D29" s="60">
        <v>773981.9999999999</v>
      </c>
      <c r="E29" s="50">
        <v>915259.53</v>
      </c>
    </row>
    <row r="30" spans="2:5" ht="15.75" thickBot="1">
      <c r="B30" s="16">
        <v>30000</v>
      </c>
      <c r="C30" s="15" t="s">
        <v>32</v>
      </c>
      <c r="D30" s="48">
        <f>D25+D26+D27+D28+D29</f>
        <v>1384872.79</v>
      </c>
      <c r="E30" s="51">
        <f>E25+E26+E27+E28+E29</f>
        <v>1430546.75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113798.13</v>
      </c>
      <c r="E33" s="59">
        <v>16798.13</v>
      </c>
    </row>
    <row r="34" spans="2:5" ht="15">
      <c r="B34" s="13">
        <v>40300</v>
      </c>
      <c r="C34" s="54" t="s">
        <v>37</v>
      </c>
      <c r="D34" s="61">
        <v>83272.6</v>
      </c>
      <c r="E34" s="45">
        <v>193685.31</v>
      </c>
    </row>
    <row r="35" spans="2:5" ht="15">
      <c r="B35" s="13">
        <v>40400</v>
      </c>
      <c r="C35" s="54" t="s">
        <v>38</v>
      </c>
      <c r="D35" s="39">
        <v>5950</v>
      </c>
      <c r="E35" s="45">
        <v>6055</v>
      </c>
    </row>
    <row r="36" spans="2:5" ht="15">
      <c r="B36" s="13">
        <v>40500</v>
      </c>
      <c r="C36" s="54" t="s">
        <v>39</v>
      </c>
      <c r="D36" s="49">
        <v>770085.97</v>
      </c>
      <c r="E36" s="50">
        <v>775107.3600000002</v>
      </c>
    </row>
    <row r="37" spans="2:5" ht="15.75" thickBot="1">
      <c r="B37" s="16">
        <v>40000</v>
      </c>
      <c r="C37" s="15" t="s">
        <v>40</v>
      </c>
      <c r="D37" s="48">
        <f>D32+D33+D34+D35+D36</f>
        <v>973106.7</v>
      </c>
      <c r="E37" s="51">
        <f>E32+E33+E34+E35+E36</f>
        <v>991645.8000000003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170000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170000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1378901.9400000002</v>
      </c>
      <c r="E51" s="62">
        <v>1378901.94</v>
      </c>
    </row>
    <row r="52" spans="2:5" ht="15.75" thickBot="1">
      <c r="B52" s="16">
        <v>70000</v>
      </c>
      <c r="C52" s="15" t="s">
        <v>58</v>
      </c>
      <c r="D52" s="48">
        <f>D51</f>
        <v>1378901.9400000002</v>
      </c>
      <c r="E52" s="51">
        <f>E51</f>
        <v>1378901.94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938921.75</v>
      </c>
      <c r="E54" s="45">
        <v>920053.4500000004</v>
      </c>
    </row>
    <row r="55" spans="2:5" ht="15">
      <c r="B55" s="13">
        <v>90200</v>
      </c>
      <c r="C55" s="54" t="s">
        <v>62</v>
      </c>
      <c r="D55" s="61">
        <v>422702</v>
      </c>
      <c r="E55" s="62">
        <v>375503.23</v>
      </c>
    </row>
    <row r="56" spans="2:5" ht="15.75" thickBot="1">
      <c r="B56" s="16">
        <v>90000</v>
      </c>
      <c r="C56" s="15" t="s">
        <v>63</v>
      </c>
      <c r="D56" s="48">
        <f>D54+D55</f>
        <v>1361623.75</v>
      </c>
      <c r="E56" s="51">
        <f>E54+E55</f>
        <v>1295556.6800000004</v>
      </c>
    </row>
    <row r="57" spans="2:5" ht="16.5" thickBot="1" thickTop="1">
      <c r="B57" s="109" t="s">
        <v>64</v>
      </c>
      <c r="C57" s="110"/>
      <c r="D57" s="52">
        <f>D16+D23+D30+D37+D43+D49+D52+D56</f>
        <v>10975663.56</v>
      </c>
      <c r="E57" s="55">
        <f>E16+E23+E30+E37+E43+E49+E52+E56</f>
        <v>9755264</v>
      </c>
    </row>
    <row r="58" spans="2:5" ht="16.5" thickBot="1" thickTop="1">
      <c r="B58" s="109" t="s">
        <v>65</v>
      </c>
      <c r="C58" s="110"/>
      <c r="D58" s="52">
        <f>D57+D5+D6+D7+D8</f>
        <v>12071409.840000002</v>
      </c>
      <c r="E58" s="55">
        <f>E57+E5+E6+E7+E8</f>
        <v>10508198.79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938451.1699999999</v>
      </c>
      <c r="E10" s="89">
        <v>0</v>
      </c>
      <c r="F10" s="90">
        <v>955348.9200000002</v>
      </c>
      <c r="G10" s="88"/>
      <c r="H10" s="89"/>
      <c r="I10" s="90"/>
      <c r="J10" s="97">
        <v>169501.28</v>
      </c>
      <c r="K10" s="89">
        <v>0</v>
      </c>
      <c r="L10" s="101">
        <v>183210.62000000008</v>
      </c>
      <c r="M10" s="91"/>
      <c r="N10" s="89"/>
      <c r="O10" s="90"/>
      <c r="P10" s="91">
        <v>27134.96</v>
      </c>
      <c r="Q10" s="89">
        <v>0</v>
      </c>
      <c r="R10" s="90">
        <v>27122.009999999995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36916.93</v>
      </c>
      <c r="AC10" s="89">
        <v>0</v>
      </c>
      <c r="AD10" s="90">
        <v>37230.51</v>
      </c>
      <c r="AE10" s="91"/>
      <c r="AF10" s="89"/>
      <c r="AG10" s="90"/>
      <c r="AH10" s="91"/>
      <c r="AI10" s="89"/>
      <c r="AJ10" s="90"/>
      <c r="AK10" s="91">
        <v>143092.87999999998</v>
      </c>
      <c r="AL10" s="89">
        <v>0</v>
      </c>
      <c r="AM10" s="90">
        <v>142898.47999999998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1315097.2199999997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1345810.5400000003</v>
      </c>
    </row>
    <row r="11" spans="2:76" ht="15">
      <c r="B11" s="13">
        <v>102</v>
      </c>
      <c r="C11" s="25" t="s">
        <v>92</v>
      </c>
      <c r="D11" s="88">
        <v>61028.53</v>
      </c>
      <c r="E11" s="89">
        <v>0</v>
      </c>
      <c r="F11" s="90">
        <v>58193.200000000004</v>
      </c>
      <c r="G11" s="88"/>
      <c r="H11" s="89"/>
      <c r="I11" s="90"/>
      <c r="J11" s="97">
        <v>10821.14</v>
      </c>
      <c r="K11" s="89">
        <v>0</v>
      </c>
      <c r="L11" s="101">
        <v>10821.14</v>
      </c>
      <c r="M11" s="91"/>
      <c r="N11" s="89"/>
      <c r="O11" s="90"/>
      <c r="P11" s="91">
        <v>1821.18</v>
      </c>
      <c r="Q11" s="89">
        <v>0</v>
      </c>
      <c r="R11" s="90">
        <v>1821.1799999999996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2571.57</v>
      </c>
      <c r="AC11" s="89">
        <v>0</v>
      </c>
      <c r="AD11" s="90">
        <v>2571.5699999999997</v>
      </c>
      <c r="AE11" s="91"/>
      <c r="AF11" s="89"/>
      <c r="AG11" s="90"/>
      <c r="AH11" s="91"/>
      <c r="AI11" s="89"/>
      <c r="AJ11" s="90"/>
      <c r="AK11" s="91">
        <v>9415.9</v>
      </c>
      <c r="AL11" s="89">
        <v>0</v>
      </c>
      <c r="AM11" s="90">
        <v>9415.9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85658.31999999999</v>
      </c>
      <c r="BW11" s="77">
        <f t="shared" si="1"/>
        <v>0</v>
      </c>
      <c r="BX11" s="79">
        <f t="shared" si="2"/>
        <v>82822.98999999999</v>
      </c>
    </row>
    <row r="12" spans="2:76" ht="15">
      <c r="B12" s="13">
        <v>103</v>
      </c>
      <c r="C12" s="25" t="s">
        <v>93</v>
      </c>
      <c r="D12" s="88">
        <v>657936.59</v>
      </c>
      <c r="E12" s="89">
        <v>0</v>
      </c>
      <c r="F12" s="90">
        <v>594805.9199999999</v>
      </c>
      <c r="G12" s="88"/>
      <c r="H12" s="89"/>
      <c r="I12" s="90"/>
      <c r="J12" s="97">
        <v>14798.079999999998</v>
      </c>
      <c r="K12" s="89">
        <v>0</v>
      </c>
      <c r="L12" s="101">
        <v>18539.300000000003</v>
      </c>
      <c r="M12" s="91">
        <v>590032.9600000001</v>
      </c>
      <c r="N12" s="89">
        <v>0</v>
      </c>
      <c r="O12" s="90">
        <v>441790.12000000005</v>
      </c>
      <c r="P12" s="91">
        <v>215965.81000000003</v>
      </c>
      <c r="Q12" s="89">
        <v>0</v>
      </c>
      <c r="R12" s="90">
        <v>177398.79</v>
      </c>
      <c r="S12" s="91">
        <v>74417.37000000001</v>
      </c>
      <c r="T12" s="89">
        <v>0</v>
      </c>
      <c r="U12" s="90">
        <v>59883.14</v>
      </c>
      <c r="V12" s="91">
        <v>19239.4</v>
      </c>
      <c r="W12" s="89">
        <v>0</v>
      </c>
      <c r="X12" s="90">
        <v>25962</v>
      </c>
      <c r="Y12" s="91">
        <v>0</v>
      </c>
      <c r="Z12" s="89">
        <v>0</v>
      </c>
      <c r="AA12" s="90">
        <v>0</v>
      </c>
      <c r="AB12" s="91">
        <v>1320847.72</v>
      </c>
      <c r="AC12" s="89">
        <v>0</v>
      </c>
      <c r="AD12" s="90">
        <v>1096946.17</v>
      </c>
      <c r="AE12" s="91">
        <v>682254.34</v>
      </c>
      <c r="AF12" s="89">
        <v>0</v>
      </c>
      <c r="AG12" s="90">
        <v>632317.1</v>
      </c>
      <c r="AH12" s="91"/>
      <c r="AI12" s="89"/>
      <c r="AJ12" s="90"/>
      <c r="AK12" s="91">
        <v>72444.7</v>
      </c>
      <c r="AL12" s="89">
        <v>0</v>
      </c>
      <c r="AM12" s="90">
        <v>60376.81999999999</v>
      </c>
      <c r="AN12" s="91"/>
      <c r="AO12" s="89"/>
      <c r="AP12" s="90"/>
      <c r="AQ12" s="91">
        <v>3878.6</v>
      </c>
      <c r="AR12" s="89">
        <v>0</v>
      </c>
      <c r="AS12" s="90">
        <v>3928.6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3651815.57</v>
      </c>
      <c r="BW12" s="77">
        <f t="shared" si="1"/>
        <v>0</v>
      </c>
      <c r="BX12" s="79">
        <f t="shared" si="2"/>
        <v>3111947.96</v>
      </c>
    </row>
    <row r="13" spans="2:76" ht="15">
      <c r="B13" s="13">
        <v>104</v>
      </c>
      <c r="C13" s="25" t="s">
        <v>19</v>
      </c>
      <c r="D13" s="88">
        <v>58100</v>
      </c>
      <c r="E13" s="89">
        <v>0</v>
      </c>
      <c r="F13" s="90">
        <v>144777.43</v>
      </c>
      <c r="G13" s="88">
        <v>0</v>
      </c>
      <c r="H13" s="89">
        <v>0</v>
      </c>
      <c r="I13" s="90">
        <v>1500</v>
      </c>
      <c r="J13" s="97"/>
      <c r="K13" s="89"/>
      <c r="L13" s="101"/>
      <c r="M13" s="91">
        <v>163900</v>
      </c>
      <c r="N13" s="89">
        <v>0</v>
      </c>
      <c r="O13" s="90">
        <v>113900</v>
      </c>
      <c r="P13" s="91">
        <v>170174</v>
      </c>
      <c r="Q13" s="89">
        <v>0</v>
      </c>
      <c r="R13" s="90">
        <v>108074</v>
      </c>
      <c r="S13" s="91">
        <v>75000</v>
      </c>
      <c r="T13" s="89">
        <v>0</v>
      </c>
      <c r="U13" s="90">
        <v>64200</v>
      </c>
      <c r="V13" s="91">
        <v>0</v>
      </c>
      <c r="W13" s="89">
        <v>0</v>
      </c>
      <c r="X13" s="90">
        <v>33823</v>
      </c>
      <c r="Y13" s="91">
        <v>0</v>
      </c>
      <c r="Z13" s="89">
        <v>0</v>
      </c>
      <c r="AA13" s="90">
        <v>0</v>
      </c>
      <c r="AB13" s="91"/>
      <c r="AC13" s="89"/>
      <c r="AD13" s="90"/>
      <c r="AE13" s="91">
        <v>36000</v>
      </c>
      <c r="AF13" s="89">
        <v>0</v>
      </c>
      <c r="AG13" s="90">
        <v>0</v>
      </c>
      <c r="AH13" s="91">
        <v>4000</v>
      </c>
      <c r="AI13" s="89">
        <v>0</v>
      </c>
      <c r="AJ13" s="90">
        <v>4000</v>
      </c>
      <c r="AK13" s="91">
        <v>325306.30000000005</v>
      </c>
      <c r="AL13" s="89">
        <v>0</v>
      </c>
      <c r="AM13" s="90">
        <v>524222.09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2690</v>
      </c>
      <c r="AX13" s="89">
        <v>0</v>
      </c>
      <c r="AY13" s="101">
        <v>2690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835170.3</v>
      </c>
      <c r="BW13" s="77">
        <f t="shared" si="1"/>
        <v>0</v>
      </c>
      <c r="BX13" s="79">
        <f t="shared" si="2"/>
        <v>997186.52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3073.43</v>
      </c>
      <c r="E16" s="89">
        <v>0</v>
      </c>
      <c r="F16" s="90">
        <v>3073.4300000000003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7389.7</v>
      </c>
      <c r="T16" s="89">
        <v>0</v>
      </c>
      <c r="U16" s="90">
        <v>7389.700000000001</v>
      </c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186207.21</v>
      </c>
      <c r="BM16" s="89">
        <v>0</v>
      </c>
      <c r="BN16" s="90">
        <v>185807.21</v>
      </c>
      <c r="BO16" s="91"/>
      <c r="BP16" s="89"/>
      <c r="BQ16" s="90"/>
      <c r="BR16" s="97"/>
      <c r="BS16" s="89"/>
      <c r="BT16" s="101"/>
      <c r="BU16" s="76"/>
      <c r="BV16" s="85">
        <f t="shared" si="0"/>
        <v>196670.34</v>
      </c>
      <c r="BW16" s="77">
        <f t="shared" si="1"/>
        <v>0</v>
      </c>
      <c r="BX16" s="79">
        <f t="shared" si="2"/>
        <v>196270.34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139432.96</v>
      </c>
      <c r="E19" s="89">
        <v>0</v>
      </c>
      <c r="F19" s="90">
        <v>196747.84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139432.96</v>
      </c>
      <c r="BW19" s="77">
        <f t="shared" si="1"/>
        <v>0</v>
      </c>
      <c r="BX19" s="79">
        <f t="shared" si="2"/>
        <v>196747.84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1858022.68</v>
      </c>
      <c r="E20" s="78">
        <f t="shared" si="3"/>
        <v>0</v>
      </c>
      <c r="F20" s="79">
        <f t="shared" si="3"/>
        <v>1952946.74</v>
      </c>
      <c r="G20" s="85">
        <f t="shared" si="3"/>
        <v>0</v>
      </c>
      <c r="H20" s="78">
        <f t="shared" si="3"/>
        <v>0</v>
      </c>
      <c r="I20" s="79">
        <f t="shared" si="3"/>
        <v>1500</v>
      </c>
      <c r="J20" s="98">
        <f t="shared" si="3"/>
        <v>195120.49999999997</v>
      </c>
      <c r="K20" s="78">
        <f t="shared" si="3"/>
        <v>0</v>
      </c>
      <c r="L20" s="77">
        <f t="shared" si="3"/>
        <v>212571.06000000006</v>
      </c>
      <c r="M20" s="98">
        <f t="shared" si="3"/>
        <v>753932.9600000001</v>
      </c>
      <c r="N20" s="78">
        <f t="shared" si="3"/>
        <v>0</v>
      </c>
      <c r="O20" s="77">
        <f t="shared" si="3"/>
        <v>555690.1200000001</v>
      </c>
      <c r="P20" s="98">
        <f t="shared" si="3"/>
        <v>415095.95</v>
      </c>
      <c r="Q20" s="78">
        <f t="shared" si="3"/>
        <v>0</v>
      </c>
      <c r="R20" s="77">
        <f t="shared" si="3"/>
        <v>314415.98</v>
      </c>
      <c r="S20" s="98">
        <f t="shared" si="3"/>
        <v>156807.07</v>
      </c>
      <c r="T20" s="78">
        <f t="shared" si="3"/>
        <v>0</v>
      </c>
      <c r="U20" s="77">
        <f t="shared" si="3"/>
        <v>131472.84</v>
      </c>
      <c r="V20" s="98">
        <f t="shared" si="3"/>
        <v>19239.4</v>
      </c>
      <c r="W20" s="78">
        <f t="shared" si="3"/>
        <v>0</v>
      </c>
      <c r="X20" s="77">
        <f t="shared" si="3"/>
        <v>59785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1360336.22</v>
      </c>
      <c r="AC20" s="78">
        <f t="shared" si="3"/>
        <v>0</v>
      </c>
      <c r="AD20" s="77">
        <f t="shared" si="3"/>
        <v>1136748.25</v>
      </c>
      <c r="AE20" s="98">
        <f t="shared" si="3"/>
        <v>718254.34</v>
      </c>
      <c r="AF20" s="78">
        <f t="shared" si="3"/>
        <v>0</v>
      </c>
      <c r="AG20" s="77">
        <f t="shared" si="3"/>
        <v>632317.1</v>
      </c>
      <c r="AH20" s="98">
        <f t="shared" si="3"/>
        <v>4000</v>
      </c>
      <c r="AI20" s="78">
        <f t="shared" si="3"/>
        <v>0</v>
      </c>
      <c r="AJ20" s="77">
        <f t="shared" si="3"/>
        <v>4000</v>
      </c>
      <c r="AK20" s="98">
        <f t="shared" si="3"/>
        <v>550259.78</v>
      </c>
      <c r="AL20" s="78">
        <f t="shared" si="3"/>
        <v>0</v>
      </c>
      <c r="AM20" s="77">
        <f t="shared" si="3"/>
        <v>736913.29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3878.6</v>
      </c>
      <c r="AR20" s="78">
        <f t="shared" si="3"/>
        <v>0</v>
      </c>
      <c r="AS20" s="77">
        <f t="shared" si="3"/>
        <v>3928.6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2690</v>
      </c>
      <c r="AX20" s="78">
        <f t="shared" si="3"/>
        <v>0</v>
      </c>
      <c r="AY20" s="77">
        <f t="shared" si="3"/>
        <v>2690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186207.21</v>
      </c>
      <c r="BM20" s="78">
        <f t="shared" si="3"/>
        <v>0</v>
      </c>
      <c r="BN20" s="77">
        <f t="shared" si="3"/>
        <v>185807.21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6223844.709999999</v>
      </c>
      <c r="BW20" s="77">
        <f>BW10+BW11+BW12+BW13+BW14+BW15+BW16+BW17+BW18+BW19</f>
        <v>0</v>
      </c>
      <c r="BX20" s="95">
        <f>BX10+BX11+BX12+BX13+BX14+BX15+BX16+BX17+BX18+BX19</f>
        <v>5930786.1899999995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296757.96</v>
      </c>
      <c r="E24" s="89">
        <v>62806.4</v>
      </c>
      <c r="F24" s="90">
        <v>150486.22</v>
      </c>
      <c r="G24" s="88"/>
      <c r="H24" s="89"/>
      <c r="I24" s="90"/>
      <c r="J24" s="97">
        <v>6929.6</v>
      </c>
      <c r="K24" s="89">
        <v>0</v>
      </c>
      <c r="L24" s="101">
        <v>29560.6</v>
      </c>
      <c r="M24" s="97">
        <v>575373.8400000001</v>
      </c>
      <c r="N24" s="89">
        <v>562193.6</v>
      </c>
      <c r="O24" s="101">
        <v>250366.32</v>
      </c>
      <c r="P24" s="97">
        <v>0</v>
      </c>
      <c r="Q24" s="89">
        <v>0</v>
      </c>
      <c r="R24" s="101">
        <v>0</v>
      </c>
      <c r="S24" s="97">
        <v>183491.65</v>
      </c>
      <c r="T24" s="89">
        <v>0</v>
      </c>
      <c r="U24" s="101">
        <v>482539.63000000006</v>
      </c>
      <c r="V24" s="97"/>
      <c r="W24" s="89"/>
      <c r="X24" s="101"/>
      <c r="Y24" s="97">
        <v>99909.96</v>
      </c>
      <c r="Z24" s="89">
        <v>0</v>
      </c>
      <c r="AA24" s="101">
        <v>101935.44</v>
      </c>
      <c r="AB24" s="97">
        <v>31668.760000000002</v>
      </c>
      <c r="AC24" s="89">
        <v>0</v>
      </c>
      <c r="AD24" s="101">
        <v>24035.66</v>
      </c>
      <c r="AE24" s="97">
        <v>329500.99</v>
      </c>
      <c r="AF24" s="89">
        <v>50000</v>
      </c>
      <c r="AG24" s="101">
        <v>289570.79</v>
      </c>
      <c r="AH24" s="97"/>
      <c r="AI24" s="89"/>
      <c r="AJ24" s="101"/>
      <c r="AK24" s="97">
        <v>0</v>
      </c>
      <c r="AL24" s="89">
        <v>0</v>
      </c>
      <c r="AM24" s="101">
        <v>3538</v>
      </c>
      <c r="AN24" s="97"/>
      <c r="AO24" s="89"/>
      <c r="AP24" s="101"/>
      <c r="AQ24" s="97">
        <v>0</v>
      </c>
      <c r="AR24" s="89">
        <v>0</v>
      </c>
      <c r="AS24" s="101">
        <v>137905.47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1523632.76</v>
      </c>
      <c r="BW24" s="77">
        <f t="shared" si="4"/>
        <v>675000</v>
      </c>
      <c r="BX24" s="79">
        <f t="shared" si="4"/>
        <v>1469938.13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30070.559999999998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30070.559999999998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50000</v>
      </c>
      <c r="BD27" s="89">
        <v>0</v>
      </c>
      <c r="BE27" s="101">
        <v>46000</v>
      </c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50000</v>
      </c>
      <c r="BW27" s="77">
        <f t="shared" si="4"/>
        <v>0</v>
      </c>
      <c r="BX27" s="79">
        <f t="shared" si="4"/>
        <v>46000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296757.96</v>
      </c>
      <c r="E28" s="78">
        <f t="shared" si="5"/>
        <v>62806.4</v>
      </c>
      <c r="F28" s="79">
        <f t="shared" si="5"/>
        <v>150486.22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6929.6</v>
      </c>
      <c r="K28" s="78">
        <f t="shared" si="5"/>
        <v>0</v>
      </c>
      <c r="L28" s="77">
        <f t="shared" si="5"/>
        <v>29560.6</v>
      </c>
      <c r="M28" s="98">
        <f t="shared" si="5"/>
        <v>575373.8400000001</v>
      </c>
      <c r="N28" s="78">
        <f t="shared" si="5"/>
        <v>562193.6</v>
      </c>
      <c r="O28" s="77">
        <f t="shared" si="5"/>
        <v>250366.32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183491.65</v>
      </c>
      <c r="T28" s="78">
        <f t="shared" si="5"/>
        <v>0</v>
      </c>
      <c r="U28" s="77">
        <f t="shared" si="5"/>
        <v>482539.63000000006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99909.96</v>
      </c>
      <c r="Z28" s="78">
        <f t="shared" si="5"/>
        <v>0</v>
      </c>
      <c r="AA28" s="77">
        <f t="shared" si="5"/>
        <v>101935.44</v>
      </c>
      <c r="AB28" s="98">
        <f t="shared" si="5"/>
        <v>61739.32</v>
      </c>
      <c r="AC28" s="78">
        <f t="shared" si="5"/>
        <v>0</v>
      </c>
      <c r="AD28" s="77">
        <f t="shared" si="5"/>
        <v>24035.66</v>
      </c>
      <c r="AE28" s="98">
        <f t="shared" si="5"/>
        <v>329500.99</v>
      </c>
      <c r="AF28" s="78">
        <f t="shared" si="5"/>
        <v>50000</v>
      </c>
      <c r="AG28" s="77">
        <f t="shared" si="5"/>
        <v>289570.79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3538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137905.47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50000</v>
      </c>
      <c r="BD28" s="78">
        <f t="shared" si="6"/>
        <v>0</v>
      </c>
      <c r="BE28" s="77">
        <f t="shared" si="6"/>
        <v>46000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1603703.32</v>
      </c>
      <c r="BW28" s="77">
        <f>BW23+BW24+BW25+BW26+BW27</f>
        <v>675000</v>
      </c>
      <c r="BX28" s="95">
        <f>BX23+BX24+BX25+BX26+BX27</f>
        <v>1515938.13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407504.62000000005</v>
      </c>
      <c r="BM40" s="89">
        <v>0</v>
      </c>
      <c r="BN40" s="101">
        <v>407504.62</v>
      </c>
      <c r="BO40" s="97"/>
      <c r="BP40" s="89"/>
      <c r="BQ40" s="101"/>
      <c r="BR40" s="97"/>
      <c r="BS40" s="89"/>
      <c r="BT40" s="101"/>
      <c r="BU40" s="76"/>
      <c r="BV40" s="85">
        <f t="shared" si="10"/>
        <v>407504.62000000005</v>
      </c>
      <c r="BW40" s="77">
        <f t="shared" si="10"/>
        <v>0</v>
      </c>
      <c r="BX40" s="79">
        <f t="shared" si="10"/>
        <v>407504.62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407504.62000000005</v>
      </c>
      <c r="BM42" s="78">
        <f t="shared" si="12"/>
        <v>0</v>
      </c>
      <c r="BN42" s="77">
        <f t="shared" si="12"/>
        <v>407504.62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407504.62000000005</v>
      </c>
      <c r="BW42" s="77">
        <f>BW38+BW39+BW40+BW41</f>
        <v>0</v>
      </c>
      <c r="BX42" s="95">
        <f>BX38+BX39+BX40+BX41</f>
        <v>407504.62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1378901.94</v>
      </c>
      <c r="BP45" s="89">
        <v>0</v>
      </c>
      <c r="BQ45" s="101">
        <v>1378901.9400000002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1378901.94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1378901.9400000002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1378901.94</v>
      </c>
      <c r="BP46" s="78">
        <f>BP45</f>
        <v>0</v>
      </c>
      <c r="BQ46" s="95">
        <f>BQ45</f>
        <v>1378901.9400000002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1378901.94</v>
      </c>
      <c r="BW46" s="77">
        <f>BW45</f>
        <v>0</v>
      </c>
      <c r="BX46" s="95">
        <f>BX45</f>
        <v>1378901.9400000002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938921.75</v>
      </c>
      <c r="BS49" s="89">
        <v>0</v>
      </c>
      <c r="BT49" s="101">
        <v>1039116.8999999999</v>
      </c>
      <c r="BU49" s="76"/>
      <c r="BV49" s="85">
        <f aca="true" t="shared" si="15" ref="BV49:BX50">D49+G49+J49+M49+P49+S49+V49+Y49+AB49+AE49+AH49+AK49+AN49+AQ49+AT49+AW49+AZ49+BC49+BF49+BI49+BL49+BO49+BR49</f>
        <v>938921.75</v>
      </c>
      <c r="BW49" s="77">
        <f t="shared" si="15"/>
        <v>0</v>
      </c>
      <c r="BX49" s="79">
        <f t="shared" si="15"/>
        <v>1039116.8999999999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422702</v>
      </c>
      <c r="BS50" s="89">
        <v>0</v>
      </c>
      <c r="BT50" s="101">
        <v>159299.68</v>
      </c>
      <c r="BU50" s="76"/>
      <c r="BV50" s="85">
        <f t="shared" si="15"/>
        <v>422702</v>
      </c>
      <c r="BW50" s="77">
        <f t="shared" si="15"/>
        <v>0</v>
      </c>
      <c r="BX50" s="79">
        <f t="shared" si="15"/>
        <v>159299.68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1361623.75</v>
      </c>
      <c r="BS51" s="78">
        <f>BS49+BS50</f>
        <v>0</v>
      </c>
      <c r="BT51" s="77">
        <f>BT49+BT50</f>
        <v>1198416.5799999998</v>
      </c>
      <c r="BU51" s="85"/>
      <c r="BV51" s="85">
        <f>BV49+BV50</f>
        <v>1361623.75</v>
      </c>
      <c r="BW51" s="77">
        <f>BW49+BW50</f>
        <v>0</v>
      </c>
      <c r="BX51" s="95">
        <f>BX49+BX50</f>
        <v>1198416.5799999998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2154780.64</v>
      </c>
      <c r="E53" s="86">
        <f t="shared" si="18"/>
        <v>62806.4</v>
      </c>
      <c r="F53" s="86">
        <f t="shared" si="18"/>
        <v>2103432.96</v>
      </c>
      <c r="G53" s="86">
        <f t="shared" si="18"/>
        <v>0</v>
      </c>
      <c r="H53" s="86">
        <f t="shared" si="18"/>
        <v>0</v>
      </c>
      <c r="I53" s="86">
        <f t="shared" si="18"/>
        <v>1500</v>
      </c>
      <c r="J53" s="86">
        <f t="shared" si="18"/>
        <v>202050.09999999998</v>
      </c>
      <c r="K53" s="86">
        <f t="shared" si="18"/>
        <v>0</v>
      </c>
      <c r="L53" s="86">
        <f t="shared" si="18"/>
        <v>242131.66000000006</v>
      </c>
      <c r="M53" s="86">
        <f t="shared" si="18"/>
        <v>1329306.8000000003</v>
      </c>
      <c r="N53" s="86">
        <f t="shared" si="18"/>
        <v>562193.6</v>
      </c>
      <c r="O53" s="86">
        <f t="shared" si="18"/>
        <v>806056.4400000002</v>
      </c>
      <c r="P53" s="86">
        <f t="shared" si="18"/>
        <v>415095.95</v>
      </c>
      <c r="Q53" s="86">
        <f t="shared" si="18"/>
        <v>0</v>
      </c>
      <c r="R53" s="86">
        <f t="shared" si="18"/>
        <v>314415.98</v>
      </c>
      <c r="S53" s="86">
        <f t="shared" si="18"/>
        <v>340298.72</v>
      </c>
      <c r="T53" s="86">
        <f t="shared" si="18"/>
        <v>0</v>
      </c>
      <c r="U53" s="86">
        <f t="shared" si="18"/>
        <v>614012.4700000001</v>
      </c>
      <c r="V53" s="86">
        <f t="shared" si="18"/>
        <v>19239.4</v>
      </c>
      <c r="W53" s="86">
        <f t="shared" si="18"/>
        <v>0</v>
      </c>
      <c r="X53" s="86">
        <f t="shared" si="18"/>
        <v>59785</v>
      </c>
      <c r="Y53" s="86">
        <f t="shared" si="18"/>
        <v>99909.96</v>
      </c>
      <c r="Z53" s="86">
        <f t="shared" si="18"/>
        <v>0</v>
      </c>
      <c r="AA53" s="86">
        <f t="shared" si="18"/>
        <v>101935.44</v>
      </c>
      <c r="AB53" s="86">
        <f t="shared" si="18"/>
        <v>1422075.54</v>
      </c>
      <c r="AC53" s="86">
        <f t="shared" si="18"/>
        <v>0</v>
      </c>
      <c r="AD53" s="86">
        <f t="shared" si="18"/>
        <v>1160783.91</v>
      </c>
      <c r="AE53" s="86">
        <f t="shared" si="18"/>
        <v>1047755.33</v>
      </c>
      <c r="AF53" s="86">
        <f t="shared" si="18"/>
        <v>50000</v>
      </c>
      <c r="AG53" s="86">
        <f t="shared" si="18"/>
        <v>921887.8899999999</v>
      </c>
      <c r="AH53" s="86">
        <f t="shared" si="18"/>
        <v>4000</v>
      </c>
      <c r="AI53" s="86">
        <f t="shared" si="18"/>
        <v>0</v>
      </c>
      <c r="AJ53" s="86">
        <f aca="true" t="shared" si="19" ref="AJ53:BT53">AJ20+AJ28+AJ35+AJ42+AJ46+AJ51</f>
        <v>4000</v>
      </c>
      <c r="AK53" s="86">
        <f t="shared" si="19"/>
        <v>550259.78</v>
      </c>
      <c r="AL53" s="86">
        <f t="shared" si="19"/>
        <v>0</v>
      </c>
      <c r="AM53" s="86">
        <f t="shared" si="19"/>
        <v>740451.29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3878.6</v>
      </c>
      <c r="AR53" s="86">
        <f t="shared" si="19"/>
        <v>0</v>
      </c>
      <c r="AS53" s="86">
        <f t="shared" si="19"/>
        <v>141834.07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2690</v>
      </c>
      <c r="AX53" s="86">
        <f t="shared" si="19"/>
        <v>0</v>
      </c>
      <c r="AY53" s="86">
        <f t="shared" si="19"/>
        <v>2690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50000</v>
      </c>
      <c r="BD53" s="86">
        <f t="shared" si="19"/>
        <v>0</v>
      </c>
      <c r="BE53" s="86">
        <f t="shared" si="19"/>
        <v>46000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593711.8300000001</v>
      </c>
      <c r="BM53" s="86">
        <f t="shared" si="19"/>
        <v>0</v>
      </c>
      <c r="BN53" s="86">
        <f t="shared" si="19"/>
        <v>593311.83</v>
      </c>
      <c r="BO53" s="86">
        <f t="shared" si="19"/>
        <v>1378901.94</v>
      </c>
      <c r="BP53" s="86">
        <f t="shared" si="19"/>
        <v>0</v>
      </c>
      <c r="BQ53" s="86">
        <f t="shared" si="19"/>
        <v>1378901.9400000002</v>
      </c>
      <c r="BR53" s="86">
        <f t="shared" si="19"/>
        <v>1361623.75</v>
      </c>
      <c r="BS53" s="86">
        <f t="shared" si="19"/>
        <v>0</v>
      </c>
      <c r="BT53" s="86">
        <f t="shared" si="19"/>
        <v>1198416.5799999998</v>
      </c>
      <c r="BU53" s="86">
        <f>BU8</f>
        <v>0</v>
      </c>
      <c r="BV53" s="102">
        <f>BV8+BV20+BV28+BV35+BV42+BV46+BV51</f>
        <v>10975578.34</v>
      </c>
      <c r="BW53" s="87">
        <f>BW20+BW28+BW35+BW42+BW46+BW51</f>
        <v>675000</v>
      </c>
      <c r="BX53" s="87">
        <f>BX20+BX28+BX35+BX42+BX46+BX51</f>
        <v>10431547.459999999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420831.50000000186</v>
      </c>
      <c r="BW54" s="93"/>
      <c r="BX54" s="94">
        <f>IF((Spese_Rendiconto_2017!BX53-Entrate_Rendiconto_2017!E58)&lt;0,Entrate_Rendiconto_2017!E58-Spese_Rendiconto_2017!BX53,0)</f>
        <v>76651.33000000007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2018-11-09T14:02:46Z</dcterms:modified>
  <cp:category/>
  <cp:version/>
  <cp:contentType/>
  <cp:contentStatus/>
</cp:coreProperties>
</file>