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<sst xmlns="http://schemas.openxmlformats.org/spreadsheetml/2006/main" count="870" uniqueCount="149">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</sst>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15790</v>
      </c>
      <c r="E5" s="38"/>
    </row>
    <row r="6" spans="2:5" ht="14.25">
      <c r="B6" s="8"/>
      <c r="C6" s="5" t="s">
        <v>5</v>
      </c>
      <c r="D6" s="39">
        <v>232860.31</v>
      </c>
      <c r="E6" s="40"/>
    </row>
    <row r="7" spans="2:5" ht="14.25">
      <c r="B7" s="8"/>
      <c r="C7" s="5" t="s">
        <v>6</v>
      </c>
      <c r="D7" s="39">
        <v>85900</v>
      </c>
      <c r="E7" s="40"/>
    </row>
    <row r="8" spans="2:5" ht="15" thickBot="1">
      <c r="B8" s="9"/>
      <c r="C8" s="6" t="s">
        <v>7</v>
      </c>
      <c r="D8" s="41"/>
      <c r="E8" s="42">
        <v>685437.51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562107.54</v>
      </c>
      <c r="E10" s="45">
        <v>552235.31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>
        <v>0</v>
      </c>
    </row>
    <row r="14" spans="2:5" ht="14.25">
      <c r="B14" s="13">
        <v>10301</v>
      </c>
      <c r="C14" s="54" t="s">
        <v>11</v>
      </c>
      <c r="D14" s="39">
        <v>337337.88</v>
      </c>
      <c r="E14" s="45">
        <v>325977.25000000006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899445.42</v>
      </c>
      <c r="E16" s="51">
        <f>E10+E11+E12+E13+E14+E15</f>
        <v>878212.56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66854.34999999999</v>
      </c>
      <c r="E18" s="45">
        <v>66827.84</v>
      </c>
    </row>
    <row r="19" spans="2:5" ht="14.25">
      <c r="B19" s="13">
        <v>20102</v>
      </c>
      <c r="C19" s="54" t="s">
        <v>21</v>
      </c>
      <c r="D19" s="39">
        <v>1037.2</v>
      </c>
      <c r="E19" s="50">
        <v>1037.2</v>
      </c>
    </row>
    <row r="20" spans="2:5" ht="14.25">
      <c r="B20" s="13">
        <v>20103</v>
      </c>
      <c r="C20" s="54" t="s">
        <v>22</v>
      </c>
      <c r="D20" s="39">
        <v>300</v>
      </c>
      <c r="E20" s="59">
        <v>300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68191.54999999999</v>
      </c>
      <c r="E23" s="51">
        <f>E18+E19+E20+E21+E22</f>
        <v>68165.04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87839.66</v>
      </c>
      <c r="E25" s="45">
        <v>86103.91</v>
      </c>
    </row>
    <row r="26" spans="2:5" ht="14.25">
      <c r="B26" s="13">
        <v>30200</v>
      </c>
      <c r="C26" s="54" t="s">
        <v>28</v>
      </c>
      <c r="D26" s="39">
        <v>0</v>
      </c>
      <c r="E26" s="45">
        <v>0</v>
      </c>
    </row>
    <row r="27" spans="2:5" ht="14.25">
      <c r="B27" s="13">
        <v>30300</v>
      </c>
      <c r="C27" s="54" t="s">
        <v>29</v>
      </c>
      <c r="D27" s="39">
        <v>0</v>
      </c>
      <c r="E27" s="45">
        <v>40.2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126801.84</v>
      </c>
      <c r="E29" s="50">
        <v>131584.31000000003</v>
      </c>
    </row>
    <row r="30" spans="2:5" ht="15" thickBot="1">
      <c r="B30" s="16">
        <v>30000</v>
      </c>
      <c r="C30" s="15" t="s">
        <v>32</v>
      </c>
      <c r="D30" s="48">
        <f>D25+D26+D27+D28+D29</f>
        <v>214641.5</v>
      </c>
      <c r="E30" s="51">
        <f>E25+E26+E27+E28+E29</f>
        <v>217728.42000000004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>
        <v>0</v>
      </c>
    </row>
    <row r="34" spans="2:5" ht="14.25">
      <c r="B34" s="13">
        <v>40300</v>
      </c>
      <c r="C34" s="54" t="s">
        <v>37</v>
      </c>
      <c r="D34" s="61">
        <v>251074.16999999998</v>
      </c>
      <c r="E34" s="45">
        <v>168796.4</v>
      </c>
    </row>
    <row r="35" spans="2:5" ht="14.25">
      <c r="B35" s="13">
        <v>40400</v>
      </c>
      <c r="C35" s="54" t="s">
        <v>38</v>
      </c>
      <c r="D35" s="39">
        <v>0</v>
      </c>
      <c r="E35" s="45">
        <v>0</v>
      </c>
    </row>
    <row r="36" spans="2:5" ht="14.25">
      <c r="B36" s="13">
        <v>40500</v>
      </c>
      <c r="C36" s="54" t="s">
        <v>39</v>
      </c>
      <c r="D36" s="49">
        <v>30408.870000000003</v>
      </c>
      <c r="E36" s="50">
        <v>30408.870000000003</v>
      </c>
    </row>
    <row r="37" spans="2:5" ht="15" thickBot="1">
      <c r="B37" s="16">
        <v>40000</v>
      </c>
      <c r="C37" s="15" t="s">
        <v>40</v>
      </c>
      <c r="D37" s="48">
        <f>D32+D33+D34+D35+D36</f>
        <v>281483.04</v>
      </c>
      <c r="E37" s="51">
        <f>E32+E33+E34+E35+E36</f>
        <v>199205.27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0</v>
      </c>
      <c r="E51" s="62">
        <v>0</v>
      </c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227986.22999999998</v>
      </c>
      <c r="E54" s="45">
        <v>227986.22999999998</v>
      </c>
    </row>
    <row r="55" spans="2:5" ht="14.25">
      <c r="B55" s="13">
        <v>90200</v>
      </c>
      <c r="C55" s="54" t="s">
        <v>62</v>
      </c>
      <c r="D55" s="61">
        <v>8807</v>
      </c>
      <c r="E55" s="62">
        <v>11204.72</v>
      </c>
    </row>
    <row r="56" spans="2:5" ht="15" thickBot="1">
      <c r="B56" s="16">
        <v>90000</v>
      </c>
      <c r="C56" s="15" t="s">
        <v>63</v>
      </c>
      <c r="D56" s="48">
        <f>D54+D55</f>
        <v>236793.22999999998</v>
      </c>
      <c r="E56" s="51">
        <f>E54+E55</f>
        <v>239190.94999999998</v>
      </c>
    </row>
    <row r="57" spans="2:5" ht="15" thickBot="1" thickTop="1">
      <c r="B57" s="109" t="s">
        <v>64</v>
      </c>
      <c r="C57" s="110"/>
      <c r="D57" s="52">
        <f>D16+D23+D30+D37+D43+D49+D52+D56</f>
        <v>1700554.74</v>
      </c>
      <c r="E57" s="55">
        <f>E16+E23+E30+E37+E43+E49+E52+E56</f>
        <v>1602502.24</v>
      </c>
    </row>
    <row r="58" spans="2:5" ht="15" thickBot="1" thickTop="1">
      <c r="B58" s="109" t="s">
        <v>65</v>
      </c>
      <c r="C58" s="110"/>
      <c r="D58" s="52">
        <f>D57+D5+D6+D7+D8</f>
        <v>2035105.05</v>
      </c>
      <c r="E58" s="55">
        <f>E57+E5+E6+E7+E8</f>
        <v>2287939.75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402533.4700000001</v>
      </c>
      <c r="E10" s="89">
        <v>13670</v>
      </c>
      <c r="F10" s="90">
        <v>398931.26000000007</v>
      </c>
      <c r="G10" s="88"/>
      <c r="H10" s="89"/>
      <c r="I10" s="90"/>
      <c r="J10" s="97">
        <v>4633.66</v>
      </c>
      <c r="K10" s="89">
        <v>0</v>
      </c>
      <c r="L10" s="101">
        <v>4913.14</v>
      </c>
      <c r="M10" s="91">
        <v>24316.95</v>
      </c>
      <c r="N10" s="89">
        <v>0</v>
      </c>
      <c r="O10" s="90">
        <v>24316.95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431484.0800000001</v>
      </c>
      <c r="BW10" s="77">
        <f aca="true" t="shared" si="1" ref="BW10:BW19">E10+H10+K10+N10+Q10+T10+W10+Z10+AC10+AF10+AI10+AL10+AO10+AR10+AU10+AX10+BA10+BD10+BG10+BJ10+BM10+BP10+BS10</f>
        <v>13670</v>
      </c>
      <c r="BX10" s="79">
        <f aca="true" t="shared" si="2" ref="BX10:BX19">F10+I10+L10+O10+R10+U10+X10+AA10+AD10+AG10+AJ10+AM10+AP10+AS10+AV10+AY10+BB10+BE10+BH10+BK10+BN10+BQ10+BT10</f>
        <v>428161.3500000001</v>
      </c>
    </row>
    <row r="11" spans="2:76" ht="14.25">
      <c r="B11" s="13">
        <v>102</v>
      </c>
      <c r="C11" s="25" t="s">
        <v>92</v>
      </c>
      <c r="D11" s="88">
        <v>31183.69</v>
      </c>
      <c r="E11" s="89">
        <v>0</v>
      </c>
      <c r="F11" s="90">
        <v>29968.8</v>
      </c>
      <c r="G11" s="88"/>
      <c r="H11" s="89"/>
      <c r="I11" s="90"/>
      <c r="J11" s="97">
        <v>315.19</v>
      </c>
      <c r="K11" s="89">
        <v>0</v>
      </c>
      <c r="L11" s="101">
        <v>315.19</v>
      </c>
      <c r="M11" s="91">
        <v>1668.95</v>
      </c>
      <c r="N11" s="89">
        <v>0</v>
      </c>
      <c r="O11" s="90">
        <v>1668.9500000000005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33167.829999999994</v>
      </c>
      <c r="BW11" s="77">
        <f t="shared" si="1"/>
        <v>0</v>
      </c>
      <c r="BX11" s="79">
        <f t="shared" si="2"/>
        <v>31952.94</v>
      </c>
    </row>
    <row r="12" spans="2:76" ht="14.25">
      <c r="B12" s="13">
        <v>103</v>
      </c>
      <c r="C12" s="25" t="s">
        <v>93</v>
      </c>
      <c r="D12" s="88">
        <v>180665.38</v>
      </c>
      <c r="E12" s="89">
        <v>0</v>
      </c>
      <c r="F12" s="90">
        <v>171424.44999999998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29309.78</v>
      </c>
      <c r="N12" s="89">
        <v>0</v>
      </c>
      <c r="O12" s="90">
        <v>26175.44</v>
      </c>
      <c r="P12" s="91">
        <v>4572</v>
      </c>
      <c r="Q12" s="89">
        <v>0</v>
      </c>
      <c r="R12" s="90">
        <v>4447.84</v>
      </c>
      <c r="S12" s="91">
        <v>3468.75</v>
      </c>
      <c r="T12" s="89">
        <v>0</v>
      </c>
      <c r="U12" s="90">
        <v>2261.1800000000003</v>
      </c>
      <c r="V12" s="91">
        <v>981.4</v>
      </c>
      <c r="W12" s="89">
        <v>0</v>
      </c>
      <c r="X12" s="90">
        <v>1347.4</v>
      </c>
      <c r="Y12" s="91">
        <v>1952.33</v>
      </c>
      <c r="Z12" s="89">
        <v>0</v>
      </c>
      <c r="AA12" s="90">
        <v>2319.4700000000003</v>
      </c>
      <c r="AB12" s="91">
        <v>3993.4</v>
      </c>
      <c r="AC12" s="89">
        <v>0</v>
      </c>
      <c r="AD12" s="90">
        <v>7948.22</v>
      </c>
      <c r="AE12" s="91">
        <v>56105.92</v>
      </c>
      <c r="AF12" s="89">
        <v>0</v>
      </c>
      <c r="AG12" s="90">
        <v>65154.159999999996</v>
      </c>
      <c r="AH12" s="91"/>
      <c r="AI12" s="89"/>
      <c r="AJ12" s="90"/>
      <c r="AK12" s="91">
        <v>16733.93</v>
      </c>
      <c r="AL12" s="89">
        <v>0</v>
      </c>
      <c r="AM12" s="90">
        <v>11475.34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297782.88999999996</v>
      </c>
      <c r="BW12" s="77">
        <f t="shared" si="1"/>
        <v>0</v>
      </c>
      <c r="BX12" s="79">
        <f t="shared" si="2"/>
        <v>292553.5</v>
      </c>
    </row>
    <row r="13" spans="2:76" ht="14.25">
      <c r="B13" s="13">
        <v>104</v>
      </c>
      <c r="C13" s="25" t="s">
        <v>19</v>
      </c>
      <c r="D13" s="88">
        <v>743.6</v>
      </c>
      <c r="E13" s="89">
        <v>0</v>
      </c>
      <c r="F13" s="90">
        <v>6743.6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0</v>
      </c>
      <c r="N13" s="89">
        <v>0</v>
      </c>
      <c r="O13" s="90">
        <v>0</v>
      </c>
      <c r="P13" s="91"/>
      <c r="Q13" s="89"/>
      <c r="R13" s="90"/>
      <c r="S13" s="91"/>
      <c r="T13" s="89"/>
      <c r="U13" s="90"/>
      <c r="V13" s="91">
        <v>15144.06</v>
      </c>
      <c r="W13" s="89">
        <v>0</v>
      </c>
      <c r="X13" s="90">
        <v>15791.98</v>
      </c>
      <c r="Y13" s="91"/>
      <c r="Z13" s="89"/>
      <c r="AA13" s="90"/>
      <c r="AB13" s="91">
        <v>112833</v>
      </c>
      <c r="AC13" s="89">
        <v>0</v>
      </c>
      <c r="AD13" s="90">
        <v>104902.35</v>
      </c>
      <c r="AE13" s="91">
        <v>1850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105509.91</v>
      </c>
      <c r="AL13" s="89">
        <v>0</v>
      </c>
      <c r="AM13" s="90">
        <v>104904.6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236080.57</v>
      </c>
      <c r="BW13" s="77">
        <f t="shared" si="1"/>
        <v>0</v>
      </c>
      <c r="BX13" s="79">
        <f t="shared" si="2"/>
        <v>232342.53000000003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63188.03999999999</v>
      </c>
      <c r="BM16" s="89">
        <v>0</v>
      </c>
      <c r="BN16" s="90">
        <v>63188.03999999999</v>
      </c>
      <c r="BO16" s="91"/>
      <c r="BP16" s="89"/>
      <c r="BQ16" s="90"/>
      <c r="BR16" s="97"/>
      <c r="BS16" s="89"/>
      <c r="BT16" s="101"/>
      <c r="BU16" s="76"/>
      <c r="BV16" s="85">
        <f t="shared" si="0"/>
        <v>63188.03999999999</v>
      </c>
      <c r="BW16" s="77">
        <f t="shared" si="1"/>
        <v>0</v>
      </c>
      <c r="BX16" s="79">
        <f t="shared" si="2"/>
        <v>63188.03999999999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11280.98</v>
      </c>
      <c r="E18" s="89">
        <v>0</v>
      </c>
      <c r="F18" s="90">
        <v>4051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11280.98</v>
      </c>
      <c r="BW18" s="77">
        <f t="shared" si="1"/>
        <v>0</v>
      </c>
      <c r="BX18" s="79">
        <f t="shared" si="2"/>
        <v>4051</v>
      </c>
    </row>
    <row r="19" spans="2:76" ht="14.25">
      <c r="B19" s="13">
        <v>110</v>
      </c>
      <c r="C19" s="25" t="s">
        <v>98</v>
      </c>
      <c r="D19" s="88">
        <v>29395.05</v>
      </c>
      <c r="E19" s="89">
        <v>0</v>
      </c>
      <c r="F19" s="90">
        <v>29395.050000000003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>
        <v>268</v>
      </c>
      <c r="AI19" s="89">
        <v>0</v>
      </c>
      <c r="AJ19" s="101">
        <v>268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29663.05</v>
      </c>
      <c r="BW19" s="77">
        <f t="shared" si="1"/>
        <v>0</v>
      </c>
      <c r="BX19" s="79">
        <f t="shared" si="2"/>
        <v>29663.050000000003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655802.17</v>
      </c>
      <c r="E20" s="78">
        <f t="shared" si="3"/>
        <v>13670</v>
      </c>
      <c r="F20" s="79">
        <f t="shared" si="3"/>
        <v>640514.16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4948.849999999999</v>
      </c>
      <c r="K20" s="78">
        <f t="shared" si="3"/>
        <v>0</v>
      </c>
      <c r="L20" s="77">
        <f t="shared" si="3"/>
        <v>5228.33</v>
      </c>
      <c r="M20" s="98">
        <f t="shared" si="3"/>
        <v>55295.68</v>
      </c>
      <c r="N20" s="78">
        <f t="shared" si="3"/>
        <v>0</v>
      </c>
      <c r="O20" s="77">
        <f t="shared" si="3"/>
        <v>52161.34</v>
      </c>
      <c r="P20" s="98">
        <f t="shared" si="3"/>
        <v>4572</v>
      </c>
      <c r="Q20" s="78">
        <f t="shared" si="3"/>
        <v>0</v>
      </c>
      <c r="R20" s="77">
        <f t="shared" si="3"/>
        <v>4447.84</v>
      </c>
      <c r="S20" s="98">
        <f t="shared" si="3"/>
        <v>3468.75</v>
      </c>
      <c r="T20" s="78">
        <f t="shared" si="3"/>
        <v>0</v>
      </c>
      <c r="U20" s="77">
        <f t="shared" si="3"/>
        <v>2261.1800000000003</v>
      </c>
      <c r="V20" s="98">
        <f t="shared" si="3"/>
        <v>16125.46</v>
      </c>
      <c r="W20" s="78">
        <f t="shared" si="3"/>
        <v>0</v>
      </c>
      <c r="X20" s="77">
        <f t="shared" si="3"/>
        <v>17139.38</v>
      </c>
      <c r="Y20" s="98">
        <f t="shared" si="3"/>
        <v>1952.33</v>
      </c>
      <c r="Z20" s="78">
        <f t="shared" si="3"/>
        <v>0</v>
      </c>
      <c r="AA20" s="77">
        <f t="shared" si="3"/>
        <v>2319.4700000000003</v>
      </c>
      <c r="AB20" s="98">
        <f t="shared" si="3"/>
        <v>116826.4</v>
      </c>
      <c r="AC20" s="78">
        <f t="shared" si="3"/>
        <v>0</v>
      </c>
      <c r="AD20" s="77">
        <f t="shared" si="3"/>
        <v>112850.57</v>
      </c>
      <c r="AE20" s="98">
        <f t="shared" si="3"/>
        <v>57955.92</v>
      </c>
      <c r="AF20" s="78">
        <f t="shared" si="3"/>
        <v>0</v>
      </c>
      <c r="AG20" s="77">
        <f t="shared" si="3"/>
        <v>65154.159999999996</v>
      </c>
      <c r="AH20" s="98">
        <f t="shared" si="3"/>
        <v>268</v>
      </c>
      <c r="AI20" s="78">
        <f t="shared" si="3"/>
        <v>0</v>
      </c>
      <c r="AJ20" s="77">
        <f t="shared" si="3"/>
        <v>268</v>
      </c>
      <c r="AK20" s="98">
        <f t="shared" si="3"/>
        <v>122243.84</v>
      </c>
      <c r="AL20" s="78">
        <f t="shared" si="3"/>
        <v>0</v>
      </c>
      <c r="AM20" s="77">
        <f t="shared" si="3"/>
        <v>116379.94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63188.03999999999</v>
      </c>
      <c r="BM20" s="78">
        <f t="shared" si="3"/>
        <v>0</v>
      </c>
      <c r="BN20" s="77">
        <f t="shared" si="3"/>
        <v>63188.03999999999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1102647.4400000002</v>
      </c>
      <c r="BW20" s="77">
        <f>BW10+BW11+BW12+BW13+BW14+BW15+BW16+BW17+BW18+BW19</f>
        <v>13670</v>
      </c>
      <c r="BX20" s="95">
        <f>BX10+BX11+BX12+BX13+BX14+BX15+BX16+BX17+BX18+BX19</f>
        <v>1081912.4100000001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20274.969999999998</v>
      </c>
      <c r="E24" s="89">
        <v>0</v>
      </c>
      <c r="F24" s="90">
        <v>43263.14000000001</v>
      </c>
      <c r="G24" s="88"/>
      <c r="H24" s="89"/>
      <c r="I24" s="90"/>
      <c r="J24" s="97"/>
      <c r="K24" s="89"/>
      <c r="L24" s="101"/>
      <c r="M24" s="97">
        <v>292309.79000000004</v>
      </c>
      <c r="N24" s="89">
        <v>53799.64</v>
      </c>
      <c r="O24" s="101">
        <v>192991.36000000002</v>
      </c>
      <c r="P24" s="97">
        <v>0</v>
      </c>
      <c r="Q24" s="89">
        <v>0</v>
      </c>
      <c r="R24" s="101">
        <v>2000</v>
      </c>
      <c r="S24" s="97">
        <v>0</v>
      </c>
      <c r="T24" s="89">
        <v>0</v>
      </c>
      <c r="U24" s="101">
        <v>5013.8</v>
      </c>
      <c r="V24" s="97"/>
      <c r="W24" s="89"/>
      <c r="X24" s="101"/>
      <c r="Y24" s="97"/>
      <c r="Z24" s="89"/>
      <c r="AA24" s="101"/>
      <c r="AB24" s="97">
        <v>15738</v>
      </c>
      <c r="AC24" s="89">
        <v>0</v>
      </c>
      <c r="AD24" s="101">
        <v>21129.25</v>
      </c>
      <c r="AE24" s="97">
        <v>162004.47999999998</v>
      </c>
      <c r="AF24" s="89">
        <v>22260.44</v>
      </c>
      <c r="AG24" s="101">
        <v>100130.26</v>
      </c>
      <c r="AH24" s="97">
        <v>0</v>
      </c>
      <c r="AI24" s="89">
        <v>0</v>
      </c>
      <c r="AJ24" s="101">
        <v>0</v>
      </c>
      <c r="AK24" s="97">
        <v>0</v>
      </c>
      <c r="AL24" s="89">
        <v>8103.78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490327.24</v>
      </c>
      <c r="BW24" s="77">
        <f t="shared" si="4"/>
        <v>84163.86</v>
      </c>
      <c r="BX24" s="79">
        <f t="shared" si="4"/>
        <v>364527.81000000006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>
        <v>0</v>
      </c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9220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9220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20274.969999999998</v>
      </c>
      <c r="E28" s="78">
        <f t="shared" si="5"/>
        <v>0</v>
      </c>
      <c r="F28" s="79">
        <f t="shared" si="5"/>
        <v>43263.14000000001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292309.79000000004</v>
      </c>
      <c r="N28" s="78">
        <f t="shared" si="5"/>
        <v>53799.64</v>
      </c>
      <c r="O28" s="77">
        <f t="shared" si="5"/>
        <v>192991.36000000002</v>
      </c>
      <c r="P28" s="98">
        <f t="shared" si="5"/>
        <v>0</v>
      </c>
      <c r="Q28" s="78">
        <f t="shared" si="5"/>
        <v>0</v>
      </c>
      <c r="R28" s="77">
        <f t="shared" si="5"/>
        <v>2000</v>
      </c>
      <c r="S28" s="98">
        <f t="shared" si="5"/>
        <v>0</v>
      </c>
      <c r="T28" s="78">
        <f t="shared" si="5"/>
        <v>0</v>
      </c>
      <c r="U28" s="77">
        <f t="shared" si="5"/>
        <v>5013.8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15738</v>
      </c>
      <c r="AC28" s="78">
        <f t="shared" si="5"/>
        <v>0</v>
      </c>
      <c r="AD28" s="77">
        <f t="shared" si="5"/>
        <v>21129.25</v>
      </c>
      <c r="AE28" s="98">
        <f t="shared" si="5"/>
        <v>171224.47999999998</v>
      </c>
      <c r="AF28" s="78">
        <f t="shared" si="5"/>
        <v>22260.44</v>
      </c>
      <c r="AG28" s="77">
        <f t="shared" si="5"/>
        <v>100130.26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8103.78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499547.24</v>
      </c>
      <c r="BW28" s="77">
        <f>BW23+BW24+BW25+BW26+BW27</f>
        <v>84163.86</v>
      </c>
      <c r="BX28" s="95">
        <f>BX23+BX24+BX25+BX26+BX27</f>
        <v>364527.81000000006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58184.48</v>
      </c>
      <c r="BM40" s="89">
        <v>0</v>
      </c>
      <c r="BN40" s="101">
        <v>58184.479999999996</v>
      </c>
      <c r="BO40" s="97"/>
      <c r="BP40" s="89"/>
      <c r="BQ40" s="101"/>
      <c r="BR40" s="97"/>
      <c r="BS40" s="89"/>
      <c r="BT40" s="101"/>
      <c r="BU40" s="76"/>
      <c r="BV40" s="85">
        <f t="shared" si="10"/>
        <v>58184.48</v>
      </c>
      <c r="BW40" s="77">
        <f t="shared" si="10"/>
        <v>0</v>
      </c>
      <c r="BX40" s="79">
        <f t="shared" si="10"/>
        <v>58184.479999999996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58184.48</v>
      </c>
      <c r="BM42" s="78">
        <f t="shared" si="12"/>
        <v>0</v>
      </c>
      <c r="BN42" s="77">
        <f t="shared" si="12"/>
        <v>58184.479999999996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58184.48</v>
      </c>
      <c r="BW42" s="77">
        <f>BW38+BW39+BW40+BW41</f>
        <v>0</v>
      </c>
      <c r="BX42" s="95">
        <f>BX38+BX39+BX40+BX41</f>
        <v>58184.479999999996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227986.22999999998</v>
      </c>
      <c r="BS49" s="89">
        <v>0</v>
      </c>
      <c r="BT49" s="101">
        <v>221755.85</v>
      </c>
      <c r="BU49" s="76"/>
      <c r="BV49" s="85">
        <f aca="true" t="shared" si="15" ref="BV49:BX50">D49+G49+J49+M49+P49+S49+V49+Y49+AB49+AE49+AH49+AK49+AN49+AQ49+AT49+AW49+AZ49+BC49+BF49+BI49+BL49+BO49+BR49</f>
        <v>227986.22999999998</v>
      </c>
      <c r="BW49" s="77">
        <f t="shared" si="15"/>
        <v>0</v>
      </c>
      <c r="BX49" s="79">
        <f t="shared" si="15"/>
        <v>221755.85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8807</v>
      </c>
      <c r="BS50" s="89">
        <v>0</v>
      </c>
      <c r="BT50" s="101">
        <v>735</v>
      </c>
      <c r="BU50" s="76"/>
      <c r="BV50" s="85">
        <f t="shared" si="15"/>
        <v>8807</v>
      </c>
      <c r="BW50" s="77">
        <f t="shared" si="15"/>
        <v>0</v>
      </c>
      <c r="BX50" s="79">
        <f t="shared" si="15"/>
        <v>735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236793.22999999998</v>
      </c>
      <c r="BS51" s="78">
        <f>BS49+BS50</f>
        <v>0</v>
      </c>
      <c r="BT51" s="77">
        <f>BT49+BT50</f>
        <v>222490.85</v>
      </c>
      <c r="BU51" s="85"/>
      <c r="BV51" s="85">
        <f>BV49+BV50</f>
        <v>236793.22999999998</v>
      </c>
      <c r="BW51" s="77">
        <f>BW49+BW50</f>
        <v>0</v>
      </c>
      <c r="BX51" s="95">
        <f>BX49+BX50</f>
        <v>222490.85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676077.14</v>
      </c>
      <c r="E53" s="86">
        <f t="shared" si="18"/>
        <v>13670</v>
      </c>
      <c r="F53" s="86">
        <f t="shared" si="18"/>
        <v>683777.3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4948.849999999999</v>
      </c>
      <c r="K53" s="86">
        <f t="shared" si="18"/>
        <v>0</v>
      </c>
      <c r="L53" s="86">
        <f t="shared" si="18"/>
        <v>5228.33</v>
      </c>
      <c r="M53" s="86">
        <f t="shared" si="18"/>
        <v>347605.47000000003</v>
      </c>
      <c r="N53" s="86">
        <f t="shared" si="18"/>
        <v>53799.64</v>
      </c>
      <c r="O53" s="86">
        <f t="shared" si="18"/>
        <v>245152.7</v>
      </c>
      <c r="P53" s="86">
        <f t="shared" si="18"/>
        <v>4572</v>
      </c>
      <c r="Q53" s="86">
        <f t="shared" si="18"/>
        <v>0</v>
      </c>
      <c r="R53" s="86">
        <f t="shared" si="18"/>
        <v>6447.84</v>
      </c>
      <c r="S53" s="86">
        <f t="shared" si="18"/>
        <v>3468.75</v>
      </c>
      <c r="T53" s="86">
        <f t="shared" si="18"/>
        <v>0</v>
      </c>
      <c r="U53" s="86">
        <f t="shared" si="18"/>
        <v>7274.9800000000005</v>
      </c>
      <c r="V53" s="86">
        <f t="shared" si="18"/>
        <v>16125.46</v>
      </c>
      <c r="W53" s="86">
        <f t="shared" si="18"/>
        <v>0</v>
      </c>
      <c r="X53" s="86">
        <f t="shared" si="18"/>
        <v>17139.38</v>
      </c>
      <c r="Y53" s="86">
        <f t="shared" si="18"/>
        <v>1952.33</v>
      </c>
      <c r="Z53" s="86">
        <f t="shared" si="18"/>
        <v>0</v>
      </c>
      <c r="AA53" s="86">
        <f t="shared" si="18"/>
        <v>2319.4700000000003</v>
      </c>
      <c r="AB53" s="86">
        <f t="shared" si="18"/>
        <v>132564.4</v>
      </c>
      <c r="AC53" s="86">
        <f t="shared" si="18"/>
        <v>0</v>
      </c>
      <c r="AD53" s="86">
        <f t="shared" si="18"/>
        <v>133979.82</v>
      </c>
      <c r="AE53" s="86">
        <f t="shared" si="18"/>
        <v>229180.39999999997</v>
      </c>
      <c r="AF53" s="86">
        <f t="shared" si="18"/>
        <v>22260.44</v>
      </c>
      <c r="AG53" s="86">
        <f t="shared" si="18"/>
        <v>165284.41999999998</v>
      </c>
      <c r="AH53" s="86">
        <f t="shared" si="18"/>
        <v>268</v>
      </c>
      <c r="AI53" s="86">
        <f t="shared" si="18"/>
        <v>0</v>
      </c>
      <c r="AJ53" s="86">
        <f aca="true" t="shared" si="19" ref="AJ53:BT53">AJ20+AJ28+AJ35+AJ42+AJ46+AJ51</f>
        <v>268</v>
      </c>
      <c r="AK53" s="86">
        <f t="shared" si="19"/>
        <v>122243.84</v>
      </c>
      <c r="AL53" s="86">
        <f t="shared" si="19"/>
        <v>8103.78</v>
      </c>
      <c r="AM53" s="86">
        <f t="shared" si="19"/>
        <v>116379.94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121372.51999999999</v>
      </c>
      <c r="BM53" s="86">
        <f t="shared" si="19"/>
        <v>0</v>
      </c>
      <c r="BN53" s="86">
        <f t="shared" si="19"/>
        <v>121372.51999999999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236793.22999999998</v>
      </c>
      <c r="BS53" s="86">
        <f t="shared" si="19"/>
        <v>0</v>
      </c>
      <c r="BT53" s="86">
        <f t="shared" si="19"/>
        <v>222490.85</v>
      </c>
      <c r="BU53" s="86">
        <f>BU8</f>
        <v>0</v>
      </c>
      <c r="BV53" s="102">
        <f>BV8+BV20+BV28+BV35+BV42+BV46+BV51</f>
        <v>1897172.3900000001</v>
      </c>
      <c r="BW53" s="87">
        <f>BW20+BW28+BW35+BW42+BW46+BW51</f>
        <v>97833.86</v>
      </c>
      <c r="BX53" s="87">
        <f>BX20+BX28+BX35+BX42+BX46+BX51</f>
        <v>1727115.5500000003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40098.799999999916</v>
      </c>
      <c r="BW54" s="93"/>
      <c r="BX54" s="94">
        <f>IF((Spese_Rendiconto_2016!BX53-Entrate_Rendiconto_2016!E58)&lt;0,Entrate_Rendiconto_2016!E58-Spese_Rendiconto_2016!BX53,0)</f>
        <v>560824.1999999997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2017-05-11T13:38:55Z</dcterms:modified>
  <cp:category/>
  <cp:version/>
  <cp:contentType/>
  <cp:contentStatus/>
</cp:coreProperties>
</file>