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9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9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'Entrate_Rendiconto_2019'!$B$1:$E$59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'Spese_Rendiconto_2019'!$B$1:$BX$54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'Spese_Rendiconto_2019'!$B:$C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<sst xmlns="http://schemas.openxmlformats.org/spreadsheetml/2006/main" count="870" uniqueCount="149">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</sst>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>
        <v>12104.68</v>
      </c>
      <c r="E5" s="38"/>
    </row>
    <row r="6" spans="2:5" ht="14.25">
      <c r="B6" s="8"/>
      <c r="C6" s="5" t="s">
        <v>5</v>
      </c>
      <c r="D6" s="39">
        <v>15857.82</v>
      </c>
      <c r="E6" s="40"/>
    </row>
    <row r="7" spans="2:5" ht="14.25">
      <c r="B7" s="8"/>
      <c r="C7" s="5" t="s">
        <v>6</v>
      </c>
      <c r="D7" s="39">
        <v>5850</v>
      </c>
      <c r="E7" s="40"/>
    </row>
    <row r="8" spans="2:5" ht="15" thickBot="1">
      <c r="B8" s="9"/>
      <c r="C8" s="6" t="s">
        <v>7</v>
      </c>
      <c r="D8" s="41"/>
      <c r="E8" s="42">
        <v>208498.87</v>
      </c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>
        <v>566954.6699999999</v>
      </c>
      <c r="E10" s="45">
        <v>579319.15</v>
      </c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>
        <v>0</v>
      </c>
      <c r="E13" s="45">
        <v>0</v>
      </c>
    </row>
    <row r="14" spans="2:5" ht="14.25">
      <c r="B14" s="13">
        <v>10301</v>
      </c>
      <c r="C14" s="54" t="s">
        <v>11</v>
      </c>
      <c r="D14" s="39">
        <v>323482.99</v>
      </c>
      <c r="E14" s="45">
        <v>323482.99</v>
      </c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890437.6599999999</v>
      </c>
      <c r="E16" s="51">
        <f>E10+E11+E12+E13+E14+E15</f>
        <v>902802.14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>
        <v>54214.47</v>
      </c>
      <c r="E18" s="45">
        <v>44259.630000000005</v>
      </c>
    </row>
    <row r="19" spans="2:5" ht="14.25">
      <c r="B19" s="13">
        <v>20102</v>
      </c>
      <c r="C19" s="54" t="s">
        <v>21</v>
      </c>
      <c r="D19" s="39">
        <v>74.4</v>
      </c>
      <c r="E19" s="50">
        <v>74.4</v>
      </c>
    </row>
    <row r="20" spans="2:5" ht="14.25">
      <c r="B20" s="13">
        <v>20103</v>
      </c>
      <c r="C20" s="54" t="s">
        <v>22</v>
      </c>
      <c r="D20" s="39">
        <v>300</v>
      </c>
      <c r="E20" s="59">
        <v>300</v>
      </c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54588.87</v>
      </c>
      <c r="E23" s="51">
        <f>E18+E19+E20+E21+E22</f>
        <v>44634.030000000006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>
        <v>84116.09999999999</v>
      </c>
      <c r="E25" s="45">
        <v>86325.98999999999</v>
      </c>
    </row>
    <row r="26" spans="2:5" ht="14.25">
      <c r="B26" s="13">
        <v>30200</v>
      </c>
      <c r="C26" s="54" t="s">
        <v>28</v>
      </c>
      <c r="D26" s="39">
        <v>152.06</v>
      </c>
      <c r="E26" s="45">
        <v>152.06</v>
      </c>
    </row>
    <row r="27" spans="2:5" ht="14.25">
      <c r="B27" s="13">
        <v>30300</v>
      </c>
      <c r="C27" s="54" t="s">
        <v>29</v>
      </c>
      <c r="D27" s="39">
        <v>0.2</v>
      </c>
      <c r="E27" s="45">
        <v>0.2</v>
      </c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>
        <v>43346.39</v>
      </c>
      <c r="E29" s="50">
        <v>51172.64</v>
      </c>
    </row>
    <row r="30" spans="2:5" ht="15" thickBot="1">
      <c r="B30" s="16">
        <v>30000</v>
      </c>
      <c r="C30" s="15" t="s">
        <v>32</v>
      </c>
      <c r="D30" s="48">
        <f>D25+D26+D27+D28+D29</f>
        <v>127614.74999999999</v>
      </c>
      <c r="E30" s="51">
        <f>E25+E26+E27+E28+E29</f>
        <v>137650.88999999998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>
        <v>239054.37</v>
      </c>
      <c r="E33" s="59">
        <v>147147.87</v>
      </c>
    </row>
    <row r="34" spans="2:5" ht="14.25">
      <c r="B34" s="13">
        <v>40300</v>
      </c>
      <c r="C34" s="54" t="s">
        <v>37</v>
      </c>
      <c r="D34" s="61">
        <v>0</v>
      </c>
      <c r="E34" s="45">
        <v>133351.71</v>
      </c>
    </row>
    <row r="35" spans="2:5" ht="14.25">
      <c r="B35" s="13">
        <v>40400</v>
      </c>
      <c r="C35" s="54" t="s">
        <v>38</v>
      </c>
      <c r="D35" s="39">
        <v>4690</v>
      </c>
      <c r="E35" s="45">
        <v>4690</v>
      </c>
    </row>
    <row r="36" spans="2:5" ht="14.25">
      <c r="B36" s="13">
        <v>40500</v>
      </c>
      <c r="C36" s="54" t="s">
        <v>39</v>
      </c>
      <c r="D36" s="49">
        <v>61439.37</v>
      </c>
      <c r="E36" s="50">
        <v>61439.37</v>
      </c>
    </row>
    <row r="37" spans="2:5" ht="15" thickBot="1">
      <c r="B37" s="16">
        <v>40000</v>
      </c>
      <c r="C37" s="15" t="s">
        <v>40</v>
      </c>
      <c r="D37" s="48">
        <f>D32+D33+D34+D35+D36</f>
        <v>305183.74</v>
      </c>
      <c r="E37" s="51">
        <f>E32+E33+E34+E35+E36</f>
        <v>346628.94999999995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>
        <v>0</v>
      </c>
      <c r="E47" s="45">
        <v>0</v>
      </c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>
        <v>0</v>
      </c>
      <c r="E51" s="62">
        <v>0</v>
      </c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>
        <v>173931.21000000002</v>
      </c>
      <c r="E54" s="45">
        <v>174230.41999999998</v>
      </c>
    </row>
    <row r="55" spans="2:5" ht="14.25">
      <c r="B55" s="13">
        <v>90200</v>
      </c>
      <c r="C55" s="54" t="s">
        <v>62</v>
      </c>
      <c r="D55" s="61">
        <v>12286.179999999998</v>
      </c>
      <c r="E55" s="62">
        <v>15239.449999999997</v>
      </c>
    </row>
    <row r="56" spans="2:5" ht="15" thickBot="1">
      <c r="B56" s="16">
        <v>90000</v>
      </c>
      <c r="C56" s="15" t="s">
        <v>63</v>
      </c>
      <c r="D56" s="48">
        <f>D54+D55</f>
        <v>186217.39</v>
      </c>
      <c r="E56" s="51">
        <f>E54+E55</f>
        <v>189469.87</v>
      </c>
    </row>
    <row r="57" spans="2:5" ht="15" thickBot="1" thickTop="1">
      <c r="B57" s="109" t="s">
        <v>64</v>
      </c>
      <c r="C57" s="110"/>
      <c r="D57" s="52">
        <f>D16+D23+D30+D37+D43+D49+D52+D56</f>
        <v>1564042.4099999997</v>
      </c>
      <c r="E57" s="55">
        <f>E16+E23+E30+E37+E43+E49+E52+E56</f>
        <v>1621185.88</v>
      </c>
    </row>
    <row r="58" spans="2:5" ht="15" thickBot="1" thickTop="1">
      <c r="B58" s="109" t="s">
        <v>65</v>
      </c>
      <c r="C58" s="110"/>
      <c r="D58" s="52">
        <f>D57+D5+D6+D7+D8</f>
        <v>1597854.9099999997</v>
      </c>
      <c r="E58" s="55">
        <f>E57+E5+E6+E7+E8</f>
        <v>1829684.75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IF((Spese_Rendiconto_2019!BV53+Spese_Rendiconto_2019!BW53-Entrate_Rendiconto_2019!D58)&gt;0,Spese_Rendiconto_2019!BV53+Spese_Rendiconto_2019!BW53-Entrate_Rendiconto_2019!D58,0)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4.25">
      <c r="B61" s="67" t="s">
        <v>134</v>
      </c>
      <c r="C61" s="1"/>
      <c r="D61" s="1"/>
      <c r="E61" s="1"/>
    </row>
    <row r="64" ht="14.2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4.2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4.2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4.2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4.2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4.2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4.2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4.2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4.2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4.2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4.2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4.2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4.2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4.2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4.2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4.2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>
        <v>270884.27</v>
      </c>
      <c r="E10" s="89">
        <v>12252</v>
      </c>
      <c r="F10" s="90">
        <v>269035.75</v>
      </c>
      <c r="G10" s="88"/>
      <c r="H10" s="89"/>
      <c r="I10" s="90"/>
      <c r="J10" s="97">
        <v>6308.799999999999</v>
      </c>
      <c r="K10" s="89">
        <v>0</v>
      </c>
      <c r="L10" s="101">
        <v>5889.96</v>
      </c>
      <c r="M10" s="91">
        <v>25685.199999999997</v>
      </c>
      <c r="N10" s="89">
        <v>0</v>
      </c>
      <c r="O10" s="90">
        <v>25685.199999999997</v>
      </c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302878.27</v>
      </c>
      <c r="BW10" s="77">
        <f aca="true" t="shared" si="1" ref="BW10:BW19">E10+H10+K10+N10+Q10+T10+W10+Z10+AC10+AF10+AI10+AL10+AO10+AR10+AU10+AX10+BA10+BD10+BG10+BJ10+BM10+BP10+BS10</f>
        <v>12252</v>
      </c>
      <c r="BX10" s="79">
        <f aca="true" t="shared" si="2" ref="BX10:BX19">F10+I10+L10+O10+R10+U10+X10+AA10+AD10+AG10+AJ10+AM10+AP10+AS10+AV10+AY10+BB10+BE10+BH10+BK10+BN10+BQ10+BT10</f>
        <v>300610.91000000003</v>
      </c>
    </row>
    <row r="11" spans="2:76" ht="14.25">
      <c r="B11" s="13">
        <v>102</v>
      </c>
      <c r="C11" s="25" t="s">
        <v>92</v>
      </c>
      <c r="D11" s="88">
        <v>21577.24</v>
      </c>
      <c r="E11" s="89">
        <v>0</v>
      </c>
      <c r="F11" s="90">
        <v>22208.99</v>
      </c>
      <c r="G11" s="88"/>
      <c r="H11" s="89"/>
      <c r="I11" s="90"/>
      <c r="J11" s="97">
        <v>354.13</v>
      </c>
      <c r="K11" s="89">
        <v>0</v>
      </c>
      <c r="L11" s="101">
        <v>354.13</v>
      </c>
      <c r="M11" s="91">
        <v>1760.4</v>
      </c>
      <c r="N11" s="89">
        <v>0</v>
      </c>
      <c r="O11" s="90">
        <v>1760.4</v>
      </c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23691.770000000004</v>
      </c>
      <c r="BW11" s="77">
        <f t="shared" si="1"/>
        <v>0</v>
      </c>
      <c r="BX11" s="79">
        <f t="shared" si="2"/>
        <v>24323.520000000004</v>
      </c>
    </row>
    <row r="12" spans="2:76" ht="14.25">
      <c r="B12" s="13">
        <v>103</v>
      </c>
      <c r="C12" s="25" t="s">
        <v>93</v>
      </c>
      <c r="D12" s="88">
        <v>176146.06000000006</v>
      </c>
      <c r="E12" s="89">
        <v>0</v>
      </c>
      <c r="F12" s="90">
        <v>212449.99000000002</v>
      </c>
      <c r="G12" s="88"/>
      <c r="H12" s="89"/>
      <c r="I12" s="90"/>
      <c r="J12" s="97">
        <v>0</v>
      </c>
      <c r="K12" s="89">
        <v>0</v>
      </c>
      <c r="L12" s="101">
        <v>0</v>
      </c>
      <c r="M12" s="91">
        <v>32275.38</v>
      </c>
      <c r="N12" s="89">
        <v>0</v>
      </c>
      <c r="O12" s="90">
        <v>34531.58</v>
      </c>
      <c r="P12" s="91">
        <v>1200</v>
      </c>
      <c r="Q12" s="89">
        <v>0</v>
      </c>
      <c r="R12" s="90">
        <v>1200</v>
      </c>
      <c r="S12" s="91">
        <v>3704.9400000000005</v>
      </c>
      <c r="T12" s="89">
        <v>0</v>
      </c>
      <c r="U12" s="90">
        <v>3646.71</v>
      </c>
      <c r="V12" s="91">
        <v>651.4399999999999</v>
      </c>
      <c r="W12" s="89">
        <v>0</v>
      </c>
      <c r="X12" s="90">
        <v>1651.44</v>
      </c>
      <c r="Y12" s="91">
        <v>1726.15</v>
      </c>
      <c r="Z12" s="89">
        <v>0</v>
      </c>
      <c r="AA12" s="90">
        <v>1483.65</v>
      </c>
      <c r="AB12" s="91">
        <v>4266.4</v>
      </c>
      <c r="AC12" s="89">
        <v>0</v>
      </c>
      <c r="AD12" s="90">
        <v>1619.8000000000002</v>
      </c>
      <c r="AE12" s="91">
        <v>59440.73000000001</v>
      </c>
      <c r="AF12" s="89">
        <v>0</v>
      </c>
      <c r="AG12" s="90">
        <v>60596.920000000006</v>
      </c>
      <c r="AH12" s="91"/>
      <c r="AI12" s="89"/>
      <c r="AJ12" s="90"/>
      <c r="AK12" s="91">
        <v>17620.989999999998</v>
      </c>
      <c r="AL12" s="89">
        <v>0</v>
      </c>
      <c r="AM12" s="90">
        <v>19163.25</v>
      </c>
      <c r="AN12" s="91"/>
      <c r="AO12" s="89"/>
      <c r="AP12" s="90"/>
      <c r="AQ12" s="91">
        <v>0</v>
      </c>
      <c r="AR12" s="89">
        <v>0</v>
      </c>
      <c r="AS12" s="90">
        <v>0</v>
      </c>
      <c r="AT12" s="91"/>
      <c r="AU12" s="89"/>
      <c r="AV12" s="90"/>
      <c r="AW12" s="91">
        <v>0</v>
      </c>
      <c r="AX12" s="89">
        <v>0</v>
      </c>
      <c r="AY12" s="90">
        <v>0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297032.0900000001</v>
      </c>
      <c r="BW12" s="77">
        <f t="shared" si="1"/>
        <v>0</v>
      </c>
      <c r="BX12" s="79">
        <f t="shared" si="2"/>
        <v>336343.33999999997</v>
      </c>
    </row>
    <row r="13" spans="2:76" ht="14.25">
      <c r="B13" s="13">
        <v>104</v>
      </c>
      <c r="C13" s="25" t="s">
        <v>19</v>
      </c>
      <c r="D13" s="88">
        <v>36048.229999999996</v>
      </c>
      <c r="E13" s="89">
        <v>0</v>
      </c>
      <c r="F13" s="90">
        <v>38281.829999999994</v>
      </c>
      <c r="G13" s="88"/>
      <c r="H13" s="89"/>
      <c r="I13" s="90"/>
      <c r="J13" s="97">
        <v>0</v>
      </c>
      <c r="K13" s="89">
        <v>0</v>
      </c>
      <c r="L13" s="101">
        <v>0</v>
      </c>
      <c r="M13" s="91">
        <v>3200</v>
      </c>
      <c r="N13" s="89">
        <v>0</v>
      </c>
      <c r="O13" s="90">
        <v>3000</v>
      </c>
      <c r="P13" s="91"/>
      <c r="Q13" s="89"/>
      <c r="R13" s="90"/>
      <c r="S13" s="91">
        <v>1500</v>
      </c>
      <c r="T13" s="89">
        <v>0</v>
      </c>
      <c r="U13" s="90">
        <v>1500</v>
      </c>
      <c r="V13" s="91">
        <v>14546.5</v>
      </c>
      <c r="W13" s="89">
        <v>0</v>
      </c>
      <c r="X13" s="90">
        <v>13696</v>
      </c>
      <c r="Y13" s="91"/>
      <c r="Z13" s="89"/>
      <c r="AA13" s="90"/>
      <c r="AB13" s="91">
        <v>125858.13</v>
      </c>
      <c r="AC13" s="89">
        <v>0</v>
      </c>
      <c r="AD13" s="90">
        <v>124100.63</v>
      </c>
      <c r="AE13" s="91">
        <v>0</v>
      </c>
      <c r="AF13" s="89">
        <v>0</v>
      </c>
      <c r="AG13" s="90">
        <v>0</v>
      </c>
      <c r="AH13" s="91">
        <v>0</v>
      </c>
      <c r="AI13" s="89">
        <v>0</v>
      </c>
      <c r="AJ13" s="90">
        <v>0</v>
      </c>
      <c r="AK13" s="91">
        <v>116988.02</v>
      </c>
      <c r="AL13" s="89">
        <v>0</v>
      </c>
      <c r="AM13" s="90">
        <v>120665.42000000001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298140.88</v>
      </c>
      <c r="BW13" s="77">
        <f t="shared" si="1"/>
        <v>0</v>
      </c>
      <c r="BX13" s="79">
        <f t="shared" si="2"/>
        <v>301243.88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53257.350000000006</v>
      </c>
      <c r="BM16" s="89">
        <v>0</v>
      </c>
      <c r="BN16" s="90">
        <v>53257.350000000006</v>
      </c>
      <c r="BO16" s="91"/>
      <c r="BP16" s="89"/>
      <c r="BQ16" s="90"/>
      <c r="BR16" s="97"/>
      <c r="BS16" s="89"/>
      <c r="BT16" s="101"/>
      <c r="BU16" s="76"/>
      <c r="BV16" s="85">
        <f t="shared" si="0"/>
        <v>53257.350000000006</v>
      </c>
      <c r="BW16" s="77">
        <f t="shared" si="1"/>
        <v>0</v>
      </c>
      <c r="BX16" s="79">
        <f t="shared" si="2"/>
        <v>53257.350000000006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4.25">
      <c r="B18" s="13">
        <v>109</v>
      </c>
      <c r="C18" s="25" t="s">
        <v>97</v>
      </c>
      <c r="D18" s="88">
        <v>1161.7</v>
      </c>
      <c r="E18" s="89">
        <v>0</v>
      </c>
      <c r="F18" s="90">
        <v>1161.7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1161.7</v>
      </c>
      <c r="BW18" s="77">
        <f t="shared" si="1"/>
        <v>0</v>
      </c>
      <c r="BX18" s="79">
        <f t="shared" si="2"/>
        <v>1161.7</v>
      </c>
    </row>
    <row r="19" spans="2:76" ht="14.25">
      <c r="B19" s="13">
        <v>110</v>
      </c>
      <c r="C19" s="25" t="s">
        <v>98</v>
      </c>
      <c r="D19" s="88">
        <v>26536.5</v>
      </c>
      <c r="E19" s="89">
        <v>0</v>
      </c>
      <c r="F19" s="90">
        <v>26536.5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>
        <v>0</v>
      </c>
      <c r="Z19" s="89">
        <v>0</v>
      </c>
      <c r="AA19" s="101">
        <v>0</v>
      </c>
      <c r="AB19" s="97"/>
      <c r="AC19" s="89"/>
      <c r="AD19" s="101"/>
      <c r="AE19" s="97"/>
      <c r="AF19" s="89"/>
      <c r="AG19" s="101"/>
      <c r="AH19" s="97">
        <v>222.5</v>
      </c>
      <c r="AI19" s="89">
        <v>0</v>
      </c>
      <c r="AJ19" s="101">
        <v>222.5</v>
      </c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26759</v>
      </c>
      <c r="BW19" s="77">
        <f t="shared" si="1"/>
        <v>0</v>
      </c>
      <c r="BX19" s="79">
        <f t="shared" si="2"/>
        <v>26759</v>
      </c>
    </row>
    <row r="20" spans="2:76" ht="14.25">
      <c r="B20" s="69">
        <v>100</v>
      </c>
      <c r="C20" s="26" t="s">
        <v>100</v>
      </c>
      <c r="D20" s="85">
        <f aca="true" t="shared" si="3" ref="D20:BT20">D10+D11+D12+D13+D14+D15+D16+D17+D18+D19</f>
        <v>532354</v>
      </c>
      <c r="E20" s="78">
        <f t="shared" si="3"/>
        <v>12252</v>
      </c>
      <c r="F20" s="79">
        <f t="shared" si="3"/>
        <v>569674.7599999999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6662.929999999999</v>
      </c>
      <c r="K20" s="78">
        <f t="shared" si="3"/>
        <v>0</v>
      </c>
      <c r="L20" s="77">
        <f t="shared" si="3"/>
        <v>6244.09</v>
      </c>
      <c r="M20" s="98">
        <f t="shared" si="3"/>
        <v>62920.979999999996</v>
      </c>
      <c r="N20" s="78">
        <f t="shared" si="3"/>
        <v>0</v>
      </c>
      <c r="O20" s="77">
        <f t="shared" si="3"/>
        <v>64977.18</v>
      </c>
      <c r="P20" s="98">
        <f t="shared" si="3"/>
        <v>1200</v>
      </c>
      <c r="Q20" s="78">
        <f t="shared" si="3"/>
        <v>0</v>
      </c>
      <c r="R20" s="77">
        <f t="shared" si="3"/>
        <v>1200</v>
      </c>
      <c r="S20" s="98">
        <f t="shared" si="3"/>
        <v>5204.9400000000005</v>
      </c>
      <c r="T20" s="78">
        <f t="shared" si="3"/>
        <v>0</v>
      </c>
      <c r="U20" s="77">
        <f t="shared" si="3"/>
        <v>5146.71</v>
      </c>
      <c r="V20" s="98">
        <f t="shared" si="3"/>
        <v>15197.94</v>
      </c>
      <c r="W20" s="78">
        <f t="shared" si="3"/>
        <v>0</v>
      </c>
      <c r="X20" s="77">
        <f t="shared" si="3"/>
        <v>15347.44</v>
      </c>
      <c r="Y20" s="98">
        <f t="shared" si="3"/>
        <v>1726.15</v>
      </c>
      <c r="Z20" s="78">
        <f t="shared" si="3"/>
        <v>0</v>
      </c>
      <c r="AA20" s="77">
        <f t="shared" si="3"/>
        <v>1483.65</v>
      </c>
      <c r="AB20" s="98">
        <f t="shared" si="3"/>
        <v>130124.53</v>
      </c>
      <c r="AC20" s="78">
        <f t="shared" si="3"/>
        <v>0</v>
      </c>
      <c r="AD20" s="77">
        <f t="shared" si="3"/>
        <v>125720.43000000001</v>
      </c>
      <c r="AE20" s="98">
        <f t="shared" si="3"/>
        <v>59440.73000000001</v>
      </c>
      <c r="AF20" s="78">
        <f t="shared" si="3"/>
        <v>0</v>
      </c>
      <c r="AG20" s="77">
        <f t="shared" si="3"/>
        <v>60596.920000000006</v>
      </c>
      <c r="AH20" s="98">
        <f t="shared" si="3"/>
        <v>222.5</v>
      </c>
      <c r="AI20" s="78">
        <f t="shared" si="3"/>
        <v>0</v>
      </c>
      <c r="AJ20" s="77">
        <f t="shared" si="3"/>
        <v>222.5</v>
      </c>
      <c r="AK20" s="98">
        <f t="shared" si="3"/>
        <v>134609.01</v>
      </c>
      <c r="AL20" s="78">
        <f t="shared" si="3"/>
        <v>0</v>
      </c>
      <c r="AM20" s="77">
        <f t="shared" si="3"/>
        <v>139828.67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53257.350000000006</v>
      </c>
      <c r="BM20" s="78">
        <f t="shared" si="3"/>
        <v>0</v>
      </c>
      <c r="BN20" s="77">
        <f t="shared" si="3"/>
        <v>53257.350000000006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1002921.06</v>
      </c>
      <c r="BW20" s="77">
        <f>BW10+BW11+BW12+BW13+BW14+BW15+BW16+BW17+BW18+BW19</f>
        <v>12252</v>
      </c>
      <c r="BX20" s="95">
        <f>BX10+BX11+BX12+BX13+BX14+BX15+BX16+BX17+BX18+BX19</f>
        <v>1043699.7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4.25">
      <c r="B24" s="13">
        <v>202</v>
      </c>
      <c r="C24" s="25" t="s">
        <v>104</v>
      </c>
      <c r="D24" s="88">
        <v>15883.02</v>
      </c>
      <c r="E24" s="89">
        <v>10076.24</v>
      </c>
      <c r="F24" s="90">
        <v>11159.490000000002</v>
      </c>
      <c r="G24" s="88"/>
      <c r="H24" s="89"/>
      <c r="I24" s="90"/>
      <c r="J24" s="97"/>
      <c r="K24" s="89"/>
      <c r="L24" s="101"/>
      <c r="M24" s="97">
        <v>13304.310000000001</v>
      </c>
      <c r="N24" s="89">
        <v>0</v>
      </c>
      <c r="O24" s="101">
        <v>13116.23</v>
      </c>
      <c r="P24" s="97">
        <v>0</v>
      </c>
      <c r="Q24" s="89">
        <v>0</v>
      </c>
      <c r="R24" s="101">
        <v>0</v>
      </c>
      <c r="S24" s="97">
        <v>0</v>
      </c>
      <c r="T24" s="89">
        <v>17147.99</v>
      </c>
      <c r="U24" s="101">
        <v>1274.9</v>
      </c>
      <c r="V24" s="97">
        <v>0</v>
      </c>
      <c r="W24" s="89">
        <v>0</v>
      </c>
      <c r="X24" s="101">
        <v>0</v>
      </c>
      <c r="Y24" s="97">
        <v>0</v>
      </c>
      <c r="Z24" s="89">
        <v>0</v>
      </c>
      <c r="AA24" s="101">
        <v>0</v>
      </c>
      <c r="AB24" s="97">
        <v>171906.5</v>
      </c>
      <c r="AC24" s="89">
        <v>20176.52</v>
      </c>
      <c r="AD24" s="101">
        <v>13322.4</v>
      </c>
      <c r="AE24" s="97">
        <v>53265.71000000001</v>
      </c>
      <c r="AF24" s="89">
        <v>18539.89</v>
      </c>
      <c r="AG24" s="101">
        <v>99682.39000000001</v>
      </c>
      <c r="AH24" s="97">
        <v>0</v>
      </c>
      <c r="AI24" s="89">
        <v>0</v>
      </c>
      <c r="AJ24" s="101">
        <v>0</v>
      </c>
      <c r="AK24" s="97">
        <v>292.8000000000002</v>
      </c>
      <c r="AL24" s="89">
        <v>6344</v>
      </c>
      <c r="AM24" s="101">
        <v>549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254652.34000000003</v>
      </c>
      <c r="BW24" s="77">
        <f t="shared" si="4"/>
        <v>72284.64</v>
      </c>
      <c r="BX24" s="79">
        <f t="shared" si="4"/>
        <v>139104.41000000003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>
        <v>0</v>
      </c>
      <c r="K25" s="89">
        <v>0</v>
      </c>
      <c r="L25" s="101">
        <v>0</v>
      </c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0</v>
      </c>
      <c r="AL25" s="89">
        <v>0</v>
      </c>
      <c r="AM25" s="101">
        <v>0</v>
      </c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>
        <v>0</v>
      </c>
      <c r="AF27" s="89">
        <v>0</v>
      </c>
      <c r="AG27" s="101">
        <v>0</v>
      </c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4.25">
      <c r="B28" s="69">
        <v>200</v>
      </c>
      <c r="C28" s="26" t="s">
        <v>108</v>
      </c>
      <c r="D28" s="85">
        <f aca="true" t="shared" si="5" ref="D28:AI28">D23+D24+D25+D26+D27</f>
        <v>15883.02</v>
      </c>
      <c r="E28" s="78">
        <f t="shared" si="5"/>
        <v>10076.24</v>
      </c>
      <c r="F28" s="79">
        <f t="shared" si="5"/>
        <v>11159.490000000002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13304.310000000001</v>
      </c>
      <c r="N28" s="78">
        <f t="shared" si="5"/>
        <v>0</v>
      </c>
      <c r="O28" s="77">
        <f t="shared" si="5"/>
        <v>13116.23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17147.99</v>
      </c>
      <c r="U28" s="77">
        <f t="shared" si="5"/>
        <v>1274.9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171906.5</v>
      </c>
      <c r="AC28" s="78">
        <f t="shared" si="5"/>
        <v>20176.52</v>
      </c>
      <c r="AD28" s="77">
        <f t="shared" si="5"/>
        <v>13322.4</v>
      </c>
      <c r="AE28" s="98">
        <f t="shared" si="5"/>
        <v>53265.71000000001</v>
      </c>
      <c r="AF28" s="78">
        <f t="shared" si="5"/>
        <v>18539.89</v>
      </c>
      <c r="AG28" s="77">
        <f t="shared" si="5"/>
        <v>99682.39000000001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292.8000000000002</v>
      </c>
      <c r="AL28" s="78">
        <f t="shared" si="6"/>
        <v>6344</v>
      </c>
      <c r="AM28" s="77">
        <f t="shared" si="6"/>
        <v>549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254652.34000000003</v>
      </c>
      <c r="BW28" s="77">
        <f>BW23+BW24+BW25+BW26+BW27</f>
        <v>72284.64</v>
      </c>
      <c r="BX28" s="95">
        <f>BX23+BX24+BX25+BX26+BX27</f>
        <v>139104.41000000003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4.2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62238.33</v>
      </c>
      <c r="BM40" s="89">
        <v>0</v>
      </c>
      <c r="BN40" s="101">
        <v>62238.33</v>
      </c>
      <c r="BO40" s="97"/>
      <c r="BP40" s="89"/>
      <c r="BQ40" s="101"/>
      <c r="BR40" s="97"/>
      <c r="BS40" s="89"/>
      <c r="BT40" s="101"/>
      <c r="BU40" s="76"/>
      <c r="BV40" s="85">
        <f t="shared" si="10"/>
        <v>62238.33</v>
      </c>
      <c r="BW40" s="77">
        <f t="shared" si="10"/>
        <v>0</v>
      </c>
      <c r="BX40" s="79">
        <f t="shared" si="10"/>
        <v>62238.33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4.2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62238.33</v>
      </c>
      <c r="BM42" s="78">
        <f t="shared" si="12"/>
        <v>0</v>
      </c>
      <c r="BN42" s="77">
        <f t="shared" si="12"/>
        <v>62238.33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62238.33</v>
      </c>
      <c r="BW42" s="77">
        <f>BW38+BW39+BW40+BW41</f>
        <v>0</v>
      </c>
      <c r="BX42" s="95">
        <f>BX38+BX39+BX40+BX41</f>
        <v>62238.33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173931.21000000002</v>
      </c>
      <c r="BS49" s="89">
        <v>0</v>
      </c>
      <c r="BT49" s="101">
        <v>169845.8</v>
      </c>
      <c r="BU49" s="76"/>
      <c r="BV49" s="85">
        <f aca="true" t="shared" si="15" ref="BV49:BX50">D49+G49+J49+M49+P49+S49+V49+Y49+AB49+AE49+AH49+AK49+AN49+AQ49+AT49+AW49+AZ49+BC49+BF49+BI49+BL49+BO49+BR49</f>
        <v>173931.21000000002</v>
      </c>
      <c r="BW49" s="77">
        <f t="shared" si="15"/>
        <v>0</v>
      </c>
      <c r="BX49" s="79">
        <f t="shared" si="15"/>
        <v>169845.8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12286.18</v>
      </c>
      <c r="BS50" s="89">
        <v>0</v>
      </c>
      <c r="BT50" s="101">
        <v>2518.5</v>
      </c>
      <c r="BU50" s="76"/>
      <c r="BV50" s="85">
        <f t="shared" si="15"/>
        <v>12286.18</v>
      </c>
      <c r="BW50" s="77">
        <f t="shared" si="15"/>
        <v>0</v>
      </c>
      <c r="BX50" s="79">
        <f t="shared" si="15"/>
        <v>2518.5</v>
      </c>
    </row>
    <row r="51" spans="2:76" ht="14.2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186217.39</v>
      </c>
      <c r="BS51" s="78">
        <f>BS49+BS50</f>
        <v>0</v>
      </c>
      <c r="BT51" s="77">
        <f>BT49+BT50</f>
        <v>172364.3</v>
      </c>
      <c r="BU51" s="85"/>
      <c r="BV51" s="85">
        <f>BV49+BV50</f>
        <v>186217.39</v>
      </c>
      <c r="BW51" s="77">
        <f>BW49+BW50</f>
        <v>0</v>
      </c>
      <c r="BX51" s="95">
        <f>BX49+BX50</f>
        <v>172364.3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548237.02</v>
      </c>
      <c r="E53" s="86">
        <f t="shared" si="18"/>
        <v>22328.239999999998</v>
      </c>
      <c r="F53" s="86">
        <f t="shared" si="18"/>
        <v>580834.2499999999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6662.929999999999</v>
      </c>
      <c r="K53" s="86">
        <f t="shared" si="18"/>
        <v>0</v>
      </c>
      <c r="L53" s="86">
        <f t="shared" si="18"/>
        <v>6244.09</v>
      </c>
      <c r="M53" s="86">
        <f t="shared" si="18"/>
        <v>76225.29</v>
      </c>
      <c r="N53" s="86">
        <f t="shared" si="18"/>
        <v>0</v>
      </c>
      <c r="O53" s="86">
        <f t="shared" si="18"/>
        <v>78093.41</v>
      </c>
      <c r="P53" s="86">
        <f t="shared" si="18"/>
        <v>1200</v>
      </c>
      <c r="Q53" s="86">
        <f t="shared" si="18"/>
        <v>0</v>
      </c>
      <c r="R53" s="86">
        <f t="shared" si="18"/>
        <v>1200</v>
      </c>
      <c r="S53" s="86">
        <f t="shared" si="18"/>
        <v>5204.9400000000005</v>
      </c>
      <c r="T53" s="86">
        <f t="shared" si="18"/>
        <v>17147.99</v>
      </c>
      <c r="U53" s="86">
        <f t="shared" si="18"/>
        <v>6421.610000000001</v>
      </c>
      <c r="V53" s="86">
        <f t="shared" si="18"/>
        <v>15197.94</v>
      </c>
      <c r="W53" s="86">
        <f t="shared" si="18"/>
        <v>0</v>
      </c>
      <c r="X53" s="86">
        <f t="shared" si="18"/>
        <v>15347.44</v>
      </c>
      <c r="Y53" s="86">
        <f t="shared" si="18"/>
        <v>1726.15</v>
      </c>
      <c r="Z53" s="86">
        <f t="shared" si="18"/>
        <v>0</v>
      </c>
      <c r="AA53" s="86">
        <f t="shared" si="18"/>
        <v>1483.65</v>
      </c>
      <c r="AB53" s="86">
        <f t="shared" si="18"/>
        <v>302031.03</v>
      </c>
      <c r="AC53" s="86">
        <f t="shared" si="18"/>
        <v>20176.52</v>
      </c>
      <c r="AD53" s="86">
        <f t="shared" si="18"/>
        <v>139042.83000000002</v>
      </c>
      <c r="AE53" s="86">
        <f t="shared" si="18"/>
        <v>112706.44000000002</v>
      </c>
      <c r="AF53" s="86">
        <f t="shared" si="18"/>
        <v>18539.89</v>
      </c>
      <c r="AG53" s="86">
        <f t="shared" si="18"/>
        <v>160279.31000000003</v>
      </c>
      <c r="AH53" s="86">
        <f t="shared" si="18"/>
        <v>222.5</v>
      </c>
      <c r="AI53" s="86">
        <f t="shared" si="18"/>
        <v>0</v>
      </c>
      <c r="AJ53" s="86">
        <f aca="true" t="shared" si="19" ref="AJ53:BT53">AJ20+AJ28+AJ35+AJ42+AJ46+AJ51</f>
        <v>222.5</v>
      </c>
      <c r="AK53" s="86">
        <f t="shared" si="19"/>
        <v>134901.81</v>
      </c>
      <c r="AL53" s="86">
        <f t="shared" si="19"/>
        <v>6344</v>
      </c>
      <c r="AM53" s="86">
        <f t="shared" si="19"/>
        <v>140377.67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115495.68000000001</v>
      </c>
      <c r="BM53" s="86">
        <f t="shared" si="19"/>
        <v>0</v>
      </c>
      <c r="BN53" s="86">
        <f t="shared" si="19"/>
        <v>115495.68000000001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186217.39</v>
      </c>
      <c r="BS53" s="86">
        <f t="shared" si="19"/>
        <v>0</v>
      </c>
      <c r="BT53" s="86">
        <f t="shared" si="19"/>
        <v>172364.3</v>
      </c>
      <c r="BU53" s="86">
        <f>BU8</f>
        <v>0</v>
      </c>
      <c r="BV53" s="102">
        <f>BV8+BV20+BV28+BV35+BV42+BV46+BV51</f>
        <v>1506029.12</v>
      </c>
      <c r="BW53" s="87">
        <f>BW20+BW28+BW35+BW42+BW46+BW51</f>
        <v>84536.64</v>
      </c>
      <c r="BX53" s="87">
        <f>BX20+BX28+BX35+BX42+BX46+BX51</f>
        <v>1417406.74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IF((Spese_Rendiconto_2019!BV53+Spese_Rendiconto_2019!BW53-Entrate_Rendiconto_2019!D58)&lt;0,Entrate_Rendiconto_2019!D58-Spese_Rendiconto_2019!BV53-Spese_Rendiconto_2019!BW53,0)</f>
        <v>7289.149999999572</v>
      </c>
      <c r="BW54" s="93"/>
      <c r="BX54" s="94">
        <f>IF((Spese_Rendiconto_2019!BX53-Entrate_Rendiconto_2019!E58)&lt;0,Entrate_Rendiconto_2019!E58-Spese_Rendiconto_2019!BX53,0)</f>
        <v>412278.01</v>
      </c>
      <c r="BY54" s="65" t="s">
        <v>143</v>
      </c>
    </row>
    <row r="55" ht="19.5" customHeight="1" thickTop="1">
      <c r="B55" s="67" t="s">
        <v>136</v>
      </c>
    </row>
    <row r="56" ht="14.2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2022-01-13T10:36:10Z</dcterms:modified>
  <cp:category/>
  <cp:version/>
  <cp:contentType/>
  <cp:contentStatus/>
</cp:coreProperties>
</file>