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Entrate_Bilancio_2018" sheetId="1" r:id="rId1"/>
    <sheet name="Entrate_Bilancio_2019" sheetId="2" r:id="rId2"/>
    <sheet name="Entrate_Bilancio_2020" sheetId="3" r:id="rId3"/>
    <sheet name="Entrate_Rendiconto_Anno0" sheetId="4" state="hidden" r:id="rId4"/>
    <sheet name="Spese_Bilancio_2018" sheetId="5" r:id="rId5"/>
    <sheet name="Spese_Bilancio_2019" sheetId="6" r:id="rId6"/>
    <sheet name="Spese_Bilancio_2020" sheetId="7" r:id="rId7"/>
    <sheet name="Spese_Rendiconto_Anno0" sheetId="8" state="hidden" r:id="rId8"/>
  </sheets>
  <definedNames>
    <definedName name="_xlnm.Print_Area" localSheetId="0">'Entrate_Bilancio_2018'!$B$1:$E$58</definedName>
    <definedName name="_xlnm.Print_Area" localSheetId="1">'Entrate_Bilancio_2019'!$B$1:$E$58</definedName>
    <definedName name="_xlnm.Print_Area" localSheetId="2">'Entrate_Bilancio_2020'!$B$1:$E$58</definedName>
    <definedName name="_xlnm.Print_Area" localSheetId="3">'Entrate_Rendiconto_Anno0'!$B$1:$E$59</definedName>
    <definedName name="_xlnm.Print_Area" localSheetId="4">'Spese_Bilancio_2018'!$B$1:$BX$53</definedName>
    <definedName name="_xlnm.Print_Area" localSheetId="5">'Spese_Bilancio_2019'!$B$1:$BX$53</definedName>
    <definedName name="_xlnm.Print_Area" localSheetId="6">'Spese_Bilancio_2020'!$B$1:$BX$53</definedName>
    <definedName name="_xlnm.Print_Area" localSheetId="7">'Spese_Rendiconto_Anno0'!$B$1:$BX$54</definedName>
    <definedName name="_xlnm.Print_Titles" localSheetId="4">'Spese_Bilancio_2018'!$B:$C</definedName>
    <definedName name="_xlnm.Print_Titles" localSheetId="5">'Spese_Bilancio_2019'!$B:$C</definedName>
    <definedName name="_xlnm.Print_Titles" localSheetId="6">'Spese_Bilancio_2020'!$B:$C</definedName>
    <definedName name="_xlnm.Print_Titles" localSheetId="7">'Spese_Rendiconto_Anno0'!$B:$C</definedName>
  </definedNames>
  <calcPr fullCalcOnLoad="1"/>
</workbook>
</file>

<file path=xl/sharedStrings.xml><?xml version="1.0" encoding="utf-8"?>
<sst xmlns="http://schemas.openxmlformats.org/spreadsheetml/2006/main" count="870" uniqueCount="151">
  <si>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</si>
  <si>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</si>
  <si>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</si>
  <si>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</si>
  <si>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</si>
  <si>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</si>
  <si>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</si>
  <si>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</si>
  <si>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</si>
  <si>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</si>
  <si>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</si>
  <si>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</si>
  <si>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</si>
  <si>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</si>
  <si>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</si>
  <si>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</si>
  <si>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</si>
  <si>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</si>
  <si>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</si>
  <si>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</si>
  <si>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</si>
  <si>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</si>
  <si>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</si>
  <si>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</si>
  <si>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</si>
  <si>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</si>
  <si>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</si>
  <si>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</si>
  <si>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</si>
  <si>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</si>
  <si>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</si>
  <si>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</si>
  <si>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</si>
  <si>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</si>
  <si>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</si>
  <si>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</si>
  <si>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</si>
  <si>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</si>
  <si>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</si>
  <si>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</si>
  <si>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</si>
  <si>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</si>
  <si>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</si>
  <si>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</si>
  <si>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</si>
  <si>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</si>
  <si>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</si>
  <si>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</si>
  <si>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</si>
  <si>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</si>
  <si>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</si>
  <si>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</si>
  <si>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</si>
  <si>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</si>
  <si>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</si>
  <si>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</si>
  <si>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</si>
  <si>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</si>
  <si>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</si>
  <si>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</si>
  <si>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</si>
  <si>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</si>
  <si>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</si>
  <si>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</si>
  <si>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</si>
  <si>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</si>
  <si>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</si>
  <si>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</si>
  <si>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</si>
  <si>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</si>
  <si>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</si>
  <si>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</si>
  <si>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</si>
  <si>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</si>
  <si>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</si>
  <si>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</si>
  <si>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</si>
  <si>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</si>
  <si>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</si>
  <si>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</si>
  <si>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</si>
  <si>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</si>
  <si>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</si>
  <si>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</si>
  <si>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</si>
  <si>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</si>
  <si>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</si>
  <si>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</si>
  <si>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</si>
  <si>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</si>
  <si>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</si>
  <si>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</si>
  <si>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</si>
  <si>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</si>
  <si>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</si>
  <si>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</si>
  <si>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</si>
  <si>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</si>
  <si>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</si>
  <si>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</si>
  <si>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</si>
  <si>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</si>
  <si>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</si>
  <si>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</si>
  <si>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</si>
  <si>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</si>
  <si>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</si>
  <si>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</si>
  <si>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</si>
  <si>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</si>
  <si>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</si>
  <si>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</si>
  <si>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</si>
  <si>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</si>
  <si>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</si>
  <si>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</si>
  <si>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</si>
  <si>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</si>
  <si>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</si>
  <si>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</si>
  <si>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</si>
  <si>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</si>
  <si>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</si>
  <si>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</si>
  <si>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</si>
  <si>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</si>
  <si>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</si>
  <si>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</si>
  <si>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</si>
  <si>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</si>
  <si>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</si>
  <si>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</si>
  <si>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</si>
  <si>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</si>
  <si>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</si>
  <si>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</si>
  <si>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</si>
  <si>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</si>
  <si>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</si>
  <si>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</si>
  <si>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</si>
  <si>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</si>
  <si>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di rendiconto anno ..................…</t>
  </si>
  <si>
    <t>(**)</t>
  </si>
  <si>
    <t>(*)</t>
  </si>
  <si>
    <t>DISAVANZO FORMATOSI NELL'ESERCIZIO 
(Totale generale delle spese di competenza -Totale generale delle entrate di competenza)</t>
  </si>
  <si>
    <t>Dati di rendiconto anno ................…</t>
  </si>
  <si>
    <t>AVANZO FORMATOSI NELL'ESERCIZIO/FONDO DI CASSA 
(Totale generale delle entrate - Totale generale delle spese)</t>
  </si>
  <si>
    <t>Dati previsionali anno 2018</t>
  </si>
  <si>
    <t>Dati previsionali anno 2019</t>
  </si>
  <si>
    <t>Dati previsionali anno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</si>
</sst>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148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69910.07</v>
      </c>
      <c r="E6" s="40"/>
    </row>
    <row r="7" spans="2:5" ht="15">
      <c r="B7" s="8"/>
      <c r="C7" s="5" t="s">
        <v>6</v>
      </c>
      <c r="D7" s="39">
        <v>100000</v>
      </c>
      <c r="E7" s="40"/>
    </row>
    <row r="8" spans="2:5" ht="15.75" thickBot="1">
      <c r="B8" s="9"/>
      <c r="C8" s="6" t="s">
        <v>7</v>
      </c>
      <c r="D8" s="41"/>
      <c r="E8" s="42">
        <v>662789.45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2218800</v>
      </c>
      <c r="E10" s="45">
        <v>3407035.55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100343</v>
      </c>
      <c r="E14" s="45">
        <v>107998.59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2319143</v>
      </c>
      <c r="E16" s="51">
        <f>E10+E11+E12+E13+E14+E15</f>
        <v>3515034.1399999997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63114</v>
      </c>
      <c r="E18" s="45">
        <v>96411.78</v>
      </c>
    </row>
    <row r="19" spans="2:5" ht="15">
      <c r="B19" s="13">
        <v>20102</v>
      </c>
      <c r="C19" s="54" t="s">
        <v>21</v>
      </c>
      <c r="D19" s="39">
        <v>0</v>
      </c>
      <c r="E19" s="50">
        <v>0</v>
      </c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63114</v>
      </c>
      <c r="E23" s="51">
        <f>E18+E19+E20+E21+E22</f>
        <v>96411.78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284010</v>
      </c>
      <c r="E25" s="45">
        <v>434591.78</v>
      </c>
    </row>
    <row r="26" spans="2:5" ht="15">
      <c r="B26" s="13">
        <v>30200</v>
      </c>
      <c r="C26" s="54" t="s">
        <v>28</v>
      </c>
      <c r="D26" s="39">
        <v>61500</v>
      </c>
      <c r="E26" s="45">
        <v>111880.26000000001</v>
      </c>
    </row>
    <row r="27" spans="2:5" ht="15">
      <c r="B27" s="13">
        <v>30300</v>
      </c>
      <c r="C27" s="54" t="s">
        <v>29</v>
      </c>
      <c r="D27" s="39">
        <v>200</v>
      </c>
      <c r="E27" s="45">
        <v>384.62</v>
      </c>
    </row>
    <row r="28" spans="2:5" ht="15">
      <c r="B28" s="13">
        <v>30400</v>
      </c>
      <c r="C28" s="54" t="s">
        <v>30</v>
      </c>
      <c r="D28" s="49">
        <v>16000</v>
      </c>
      <c r="E28" s="45">
        <v>20844.09</v>
      </c>
    </row>
    <row r="29" spans="2:5" ht="15">
      <c r="B29" s="13">
        <v>30500</v>
      </c>
      <c r="C29" s="54" t="s">
        <v>31</v>
      </c>
      <c r="D29" s="60">
        <v>133400</v>
      </c>
      <c r="E29" s="50">
        <v>208550.13</v>
      </c>
    </row>
    <row r="30" spans="2:5" ht="15.75" thickBot="1">
      <c r="B30" s="16">
        <v>30000</v>
      </c>
      <c r="C30" s="15" t="s">
        <v>32</v>
      </c>
      <c r="D30" s="48">
        <f>D25+D26+D27+D28+D29</f>
        <v>495110</v>
      </c>
      <c r="E30" s="51">
        <f>E25+E26+E27+E28+E29</f>
        <v>776250.88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984757</v>
      </c>
      <c r="E33" s="59">
        <v>1007258.96</v>
      </c>
    </row>
    <row r="34" spans="2:5" ht="15">
      <c r="B34" s="13">
        <v>40300</v>
      </c>
      <c r="C34" s="54" t="s">
        <v>37</v>
      </c>
      <c r="D34" s="61">
        <v>10000</v>
      </c>
      <c r="E34" s="45">
        <v>13500</v>
      </c>
    </row>
    <row r="35" spans="2:5" ht="15">
      <c r="B35" s="13">
        <v>40400</v>
      </c>
      <c r="C35" s="54" t="s">
        <v>38</v>
      </c>
      <c r="D35" s="39">
        <v>60000</v>
      </c>
      <c r="E35" s="45">
        <v>102000</v>
      </c>
    </row>
    <row r="36" spans="2:5" ht="15">
      <c r="B36" s="13">
        <v>40500</v>
      </c>
      <c r="C36" s="54" t="s">
        <v>39</v>
      </c>
      <c r="D36" s="49">
        <v>20000</v>
      </c>
      <c r="E36" s="50">
        <v>23858.98</v>
      </c>
    </row>
    <row r="37" spans="2:5" ht="15.75" thickBot="1">
      <c r="B37" s="16">
        <v>40000</v>
      </c>
      <c r="C37" s="15" t="s">
        <v>40</v>
      </c>
      <c r="D37" s="48">
        <f>D32+D33+D34+D35+D36</f>
        <v>1074757</v>
      </c>
      <c r="E37" s="51">
        <f>E32+E33+E34+E35+E36</f>
        <v>1146617.94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>
        <v>0</v>
      </c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>
        <v>0</v>
      </c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200000</v>
      </c>
      <c r="E47" s="45">
        <v>200000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200000</v>
      </c>
      <c r="E49" s="51">
        <f>E45+E46+E47+E48</f>
        <v>200000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>
        <v>500000</v>
      </c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500000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467000</v>
      </c>
      <c r="E54" s="45">
        <v>469055.18</v>
      </c>
    </row>
    <row r="55" spans="2:5" ht="15">
      <c r="B55" s="13">
        <v>90200</v>
      </c>
      <c r="C55" s="54" t="s">
        <v>62</v>
      </c>
      <c r="D55" s="61">
        <v>108000</v>
      </c>
      <c r="E55" s="62">
        <v>108000</v>
      </c>
    </row>
    <row r="56" spans="2:5" ht="15.75" thickBot="1">
      <c r="B56" s="16">
        <v>90000</v>
      </c>
      <c r="C56" s="15" t="s">
        <v>63</v>
      </c>
      <c r="D56" s="48">
        <f>D54+D55</f>
        <v>575000</v>
      </c>
      <c r="E56" s="51">
        <f>E54+E55</f>
        <v>577055.1799999999</v>
      </c>
    </row>
    <row r="57" spans="2:5" ht="16.5" thickBot="1" thickTop="1">
      <c r="B57" s="109" t="s">
        <v>64</v>
      </c>
      <c r="C57" s="110"/>
      <c r="D57" s="52">
        <f>D16+D23+D30+D37+D43+D49+D52+D56</f>
        <v>5227124</v>
      </c>
      <c r="E57" s="55">
        <f>E16+E23+E30+E37+E43+E49+E52+E56</f>
        <v>6811369.92</v>
      </c>
    </row>
    <row r="58" spans="2:5" ht="16.5" thickBot="1" thickTop="1">
      <c r="B58" s="109" t="s">
        <v>65</v>
      </c>
      <c r="C58" s="110"/>
      <c r="D58" s="52">
        <f>D57+D5+D6+D7+D8</f>
        <v>5397034.07</v>
      </c>
      <c r="E58" s="55">
        <f>E57+E5+E6+E7+E8</f>
        <v>7474159.37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149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2181500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100343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2281843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63114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63114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284010</v>
      </c>
      <c r="E25" s="45"/>
    </row>
    <row r="26" spans="2:5" ht="15">
      <c r="B26" s="13">
        <v>30200</v>
      </c>
      <c r="C26" s="54" t="s">
        <v>28</v>
      </c>
      <c r="D26" s="39">
        <v>61500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16000</v>
      </c>
      <c r="E28" s="45"/>
    </row>
    <row r="29" spans="2:5" ht="15">
      <c r="B29" s="13">
        <v>30500</v>
      </c>
      <c r="C29" s="54" t="s">
        <v>31</v>
      </c>
      <c r="D29" s="60">
        <v>133400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495110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200000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200000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467000</v>
      </c>
      <c r="E54" s="45"/>
    </row>
    <row r="55" spans="2:5" ht="15">
      <c r="B55" s="13">
        <v>90200</v>
      </c>
      <c r="C55" s="54" t="s">
        <v>62</v>
      </c>
      <c r="D55" s="61">
        <v>108000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4145067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4145067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150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0</v>
      </c>
      <c r="E5" s="38"/>
    </row>
    <row r="6" spans="2:5" ht="15">
      <c r="B6" s="8"/>
      <c r="C6" s="5" t="s">
        <v>5</v>
      </c>
      <c r="D6" s="39">
        <v>0</v>
      </c>
      <c r="E6" s="40"/>
    </row>
    <row r="7" spans="2:5" ht="15">
      <c r="B7" s="8"/>
      <c r="C7" s="5" t="s">
        <v>6</v>
      </c>
      <c r="D7" s="39">
        <v>0</v>
      </c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2181500</v>
      </c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>
        <v>100343</v>
      </c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2281843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63114</v>
      </c>
      <c r="E18" s="45"/>
    </row>
    <row r="19" spans="2:5" ht="15">
      <c r="B19" s="13">
        <v>20102</v>
      </c>
      <c r="C19" s="54" t="s">
        <v>21</v>
      </c>
      <c r="D19" s="39">
        <v>0</v>
      </c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63114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284010</v>
      </c>
      <c r="E25" s="45"/>
    </row>
    <row r="26" spans="2:5" ht="15">
      <c r="B26" s="13">
        <v>30200</v>
      </c>
      <c r="C26" s="54" t="s">
        <v>28</v>
      </c>
      <c r="D26" s="39">
        <v>61500</v>
      </c>
      <c r="E26" s="45"/>
    </row>
    <row r="27" spans="2:5" ht="15">
      <c r="B27" s="13">
        <v>30300</v>
      </c>
      <c r="C27" s="54" t="s">
        <v>29</v>
      </c>
      <c r="D27" s="39">
        <v>200</v>
      </c>
      <c r="E27" s="45"/>
    </row>
    <row r="28" spans="2:5" ht="15">
      <c r="B28" s="13">
        <v>30400</v>
      </c>
      <c r="C28" s="54" t="s">
        <v>30</v>
      </c>
      <c r="D28" s="49">
        <v>16000</v>
      </c>
      <c r="E28" s="45"/>
    </row>
    <row r="29" spans="2:5" ht="15">
      <c r="B29" s="13">
        <v>30500</v>
      </c>
      <c r="C29" s="54" t="s">
        <v>31</v>
      </c>
      <c r="D29" s="60">
        <v>133400</v>
      </c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495110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>
        <v>0</v>
      </c>
      <c r="E33" s="59"/>
    </row>
    <row r="34" spans="2:5" ht="15">
      <c r="B34" s="13">
        <v>40300</v>
      </c>
      <c r="C34" s="54" t="s">
        <v>37</v>
      </c>
      <c r="D34" s="61">
        <v>0</v>
      </c>
      <c r="E34" s="45"/>
    </row>
    <row r="35" spans="2:5" ht="15">
      <c r="B35" s="13">
        <v>40400</v>
      </c>
      <c r="C35" s="54" t="s">
        <v>38</v>
      </c>
      <c r="D35" s="39">
        <v>10000</v>
      </c>
      <c r="E35" s="45"/>
    </row>
    <row r="36" spans="2:5" ht="15">
      <c r="B36" s="13">
        <v>40500</v>
      </c>
      <c r="C36" s="54" t="s">
        <v>39</v>
      </c>
      <c r="D36" s="49">
        <v>20000</v>
      </c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30000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>
        <v>0</v>
      </c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>
        <v>0</v>
      </c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0</v>
      </c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500000</v>
      </c>
      <c r="E51" s="62"/>
    </row>
    <row r="52" spans="2:5" ht="15.75" thickBot="1">
      <c r="B52" s="16">
        <v>70000</v>
      </c>
      <c r="C52" s="15" t="s">
        <v>58</v>
      </c>
      <c r="D52" s="48">
        <f>D51</f>
        <v>500000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467000</v>
      </c>
      <c r="E54" s="45"/>
    </row>
    <row r="55" spans="2:5" ht="15">
      <c r="B55" s="13">
        <v>90200</v>
      </c>
      <c r="C55" s="54" t="s">
        <v>62</v>
      </c>
      <c r="D55" s="61">
        <v>108000</v>
      </c>
      <c r="E55" s="62"/>
    </row>
    <row r="56" spans="2:5" ht="15.75" thickBot="1">
      <c r="B56" s="16">
        <v>90000</v>
      </c>
      <c r="C56" s="15" t="s">
        <v>63</v>
      </c>
      <c r="D56" s="48">
        <f>D54+D55</f>
        <v>575000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3945067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3945067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 objects="1" scenarios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142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IF((Spese_Rendiconto_Anno0!BV53+Spese_Rendiconto_Anno0!BW53-Entrate_Rendiconto_Anno0!D58)&gt;0,Spese_Rendiconto_Anno0!BV53+Spese_Rendiconto_Anno0!BW53-Entrate_Rendiconto_Anno0!D58,0)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396112</v>
      </c>
      <c r="E10" s="89">
        <v>0</v>
      </c>
      <c r="F10" s="90">
        <v>425671</v>
      </c>
      <c r="G10" s="88"/>
      <c r="H10" s="89"/>
      <c r="I10" s="90"/>
      <c r="J10" s="97">
        <v>175753</v>
      </c>
      <c r="K10" s="89">
        <v>0</v>
      </c>
      <c r="L10" s="101">
        <v>184056.49</v>
      </c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32718</v>
      </c>
      <c r="AC10" s="89">
        <v>0</v>
      </c>
      <c r="AD10" s="90">
        <v>44639.37</v>
      </c>
      <c r="AE10" s="91">
        <v>52218</v>
      </c>
      <c r="AF10" s="89">
        <v>0</v>
      </c>
      <c r="AG10" s="90">
        <v>58068.17</v>
      </c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656801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712435.03</v>
      </c>
    </row>
    <row r="11" spans="2:76" ht="15">
      <c r="B11" s="13">
        <v>102</v>
      </c>
      <c r="C11" s="25" t="s">
        <v>92</v>
      </c>
      <c r="D11" s="88">
        <v>58000</v>
      </c>
      <c r="E11" s="89">
        <v>0</v>
      </c>
      <c r="F11" s="90">
        <v>66696.76</v>
      </c>
      <c r="G11" s="88"/>
      <c r="H11" s="89"/>
      <c r="I11" s="90"/>
      <c r="J11" s="97">
        <v>12000</v>
      </c>
      <c r="K11" s="89">
        <v>0</v>
      </c>
      <c r="L11" s="101">
        <v>13145.04</v>
      </c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2575</v>
      </c>
      <c r="AC11" s="89">
        <v>0</v>
      </c>
      <c r="AD11" s="90">
        <v>3310.59</v>
      </c>
      <c r="AE11" s="91">
        <v>3340</v>
      </c>
      <c r="AF11" s="89">
        <v>0</v>
      </c>
      <c r="AG11" s="90">
        <v>4403.05</v>
      </c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75915</v>
      </c>
      <c r="BW11" s="77">
        <f t="shared" si="1"/>
        <v>0</v>
      </c>
      <c r="BX11" s="79">
        <f t="shared" si="2"/>
        <v>87555.43999999999</v>
      </c>
    </row>
    <row r="12" spans="2:76" ht="15">
      <c r="B12" s="13">
        <v>103</v>
      </c>
      <c r="C12" s="25" t="s">
        <v>93</v>
      </c>
      <c r="D12" s="88">
        <v>280880</v>
      </c>
      <c r="E12" s="89">
        <v>0</v>
      </c>
      <c r="F12" s="90">
        <v>392407.19999999995</v>
      </c>
      <c r="G12" s="88"/>
      <c r="H12" s="89"/>
      <c r="I12" s="90"/>
      <c r="J12" s="97">
        <v>67100</v>
      </c>
      <c r="K12" s="89">
        <v>0</v>
      </c>
      <c r="L12" s="101">
        <v>78357.61</v>
      </c>
      <c r="M12" s="91">
        <v>233000</v>
      </c>
      <c r="N12" s="89">
        <v>0</v>
      </c>
      <c r="O12" s="90">
        <v>324942.01</v>
      </c>
      <c r="P12" s="91">
        <v>11500</v>
      </c>
      <c r="Q12" s="89">
        <v>0</v>
      </c>
      <c r="R12" s="90">
        <v>19691.61</v>
      </c>
      <c r="S12" s="91">
        <v>19000</v>
      </c>
      <c r="T12" s="89">
        <v>0</v>
      </c>
      <c r="U12" s="90">
        <v>30153.379999999997</v>
      </c>
      <c r="V12" s="91">
        <v>12000</v>
      </c>
      <c r="W12" s="89">
        <v>0</v>
      </c>
      <c r="X12" s="90">
        <v>21382.5</v>
      </c>
      <c r="Y12" s="91"/>
      <c r="Z12" s="89"/>
      <c r="AA12" s="90"/>
      <c r="AB12" s="91">
        <v>637000</v>
      </c>
      <c r="AC12" s="89">
        <v>0</v>
      </c>
      <c r="AD12" s="90">
        <v>1154199</v>
      </c>
      <c r="AE12" s="91">
        <v>189000</v>
      </c>
      <c r="AF12" s="89">
        <v>0</v>
      </c>
      <c r="AG12" s="90">
        <v>270341.73</v>
      </c>
      <c r="AH12" s="91">
        <v>7000</v>
      </c>
      <c r="AI12" s="89">
        <v>0</v>
      </c>
      <c r="AJ12" s="90">
        <v>12000</v>
      </c>
      <c r="AK12" s="91">
        <v>32000</v>
      </c>
      <c r="AL12" s="89">
        <v>0</v>
      </c>
      <c r="AM12" s="90">
        <v>54890.4</v>
      </c>
      <c r="AN12" s="91"/>
      <c r="AO12" s="89"/>
      <c r="AP12" s="90"/>
      <c r="AQ12" s="91">
        <v>12400</v>
      </c>
      <c r="AR12" s="89">
        <v>0</v>
      </c>
      <c r="AS12" s="90">
        <v>13800</v>
      </c>
      <c r="AT12" s="91"/>
      <c r="AU12" s="89"/>
      <c r="AV12" s="90"/>
      <c r="AW12" s="91">
        <v>2000</v>
      </c>
      <c r="AX12" s="89">
        <v>0</v>
      </c>
      <c r="AY12" s="90">
        <v>3500</v>
      </c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1502880</v>
      </c>
      <c r="BW12" s="77">
        <f t="shared" si="1"/>
        <v>0</v>
      </c>
      <c r="BX12" s="79">
        <f t="shared" si="2"/>
        <v>2375665.44</v>
      </c>
    </row>
    <row r="13" spans="2:76" ht="15">
      <c r="B13" s="13">
        <v>104</v>
      </c>
      <c r="C13" s="25" t="s">
        <v>19</v>
      </c>
      <c r="D13" s="88">
        <v>48300</v>
      </c>
      <c r="E13" s="89">
        <v>0</v>
      </c>
      <c r="F13" s="90">
        <v>89734.47</v>
      </c>
      <c r="G13" s="88"/>
      <c r="H13" s="89"/>
      <c r="I13" s="90"/>
      <c r="J13" s="97">
        <v>3500</v>
      </c>
      <c r="K13" s="89">
        <v>0</v>
      </c>
      <c r="L13" s="101">
        <v>3500</v>
      </c>
      <c r="M13" s="91">
        <v>10600</v>
      </c>
      <c r="N13" s="89">
        <v>0</v>
      </c>
      <c r="O13" s="90">
        <v>11771.94</v>
      </c>
      <c r="P13" s="91">
        <v>2000</v>
      </c>
      <c r="Q13" s="89">
        <v>0</v>
      </c>
      <c r="R13" s="90">
        <v>2525.16</v>
      </c>
      <c r="S13" s="91">
        <v>11000</v>
      </c>
      <c r="T13" s="89">
        <v>0</v>
      </c>
      <c r="U13" s="90">
        <v>22000</v>
      </c>
      <c r="V13" s="91">
        <v>2000</v>
      </c>
      <c r="W13" s="89">
        <v>0</v>
      </c>
      <c r="X13" s="90">
        <v>2472.1</v>
      </c>
      <c r="Y13" s="91"/>
      <c r="Z13" s="89"/>
      <c r="AA13" s="90"/>
      <c r="AB13" s="91">
        <v>4000</v>
      </c>
      <c r="AC13" s="89">
        <v>0</v>
      </c>
      <c r="AD13" s="90">
        <v>4000</v>
      </c>
      <c r="AE13" s="91">
        <v>4000</v>
      </c>
      <c r="AF13" s="89">
        <v>0</v>
      </c>
      <c r="AG13" s="90">
        <v>4000</v>
      </c>
      <c r="AH13" s="91"/>
      <c r="AI13" s="89"/>
      <c r="AJ13" s="90"/>
      <c r="AK13" s="91">
        <v>31400</v>
      </c>
      <c r="AL13" s="89">
        <v>0</v>
      </c>
      <c r="AM13" s="90">
        <v>58767.42999999999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116800</v>
      </c>
      <c r="BW13" s="77">
        <f t="shared" si="1"/>
        <v>0</v>
      </c>
      <c r="BX13" s="79">
        <f t="shared" si="2"/>
        <v>198771.1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67966</v>
      </c>
      <c r="BM16" s="89">
        <v>0</v>
      </c>
      <c r="BN16" s="90">
        <v>67966</v>
      </c>
      <c r="BO16" s="91"/>
      <c r="BP16" s="89"/>
      <c r="BQ16" s="90"/>
      <c r="BR16" s="97"/>
      <c r="BS16" s="89"/>
      <c r="BT16" s="101"/>
      <c r="BU16" s="76"/>
      <c r="BV16" s="85">
        <f t="shared" si="0"/>
        <v>67966</v>
      </c>
      <c r="BW16" s="77">
        <f t="shared" si="1"/>
        <v>0</v>
      </c>
      <c r="BX16" s="79">
        <f t="shared" si="2"/>
        <v>67966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>
        <v>0</v>
      </c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190325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190325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783292</v>
      </c>
      <c r="E20" s="78">
        <f t="shared" si="3"/>
        <v>0</v>
      </c>
      <c r="F20" s="79">
        <f t="shared" si="3"/>
        <v>974509.4299999999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258353</v>
      </c>
      <c r="K20" s="78">
        <f t="shared" si="3"/>
        <v>0</v>
      </c>
      <c r="L20" s="77">
        <f t="shared" si="3"/>
        <v>279059.14</v>
      </c>
      <c r="M20" s="98">
        <f t="shared" si="3"/>
        <v>243600</v>
      </c>
      <c r="N20" s="78">
        <f t="shared" si="3"/>
        <v>0</v>
      </c>
      <c r="O20" s="77">
        <f t="shared" si="3"/>
        <v>336713.95</v>
      </c>
      <c r="P20" s="98">
        <f t="shared" si="3"/>
        <v>13500</v>
      </c>
      <c r="Q20" s="78">
        <f t="shared" si="3"/>
        <v>0</v>
      </c>
      <c r="R20" s="77">
        <f t="shared" si="3"/>
        <v>22216.77</v>
      </c>
      <c r="S20" s="98">
        <f t="shared" si="3"/>
        <v>30000</v>
      </c>
      <c r="T20" s="78">
        <f t="shared" si="3"/>
        <v>0</v>
      </c>
      <c r="U20" s="77">
        <f t="shared" si="3"/>
        <v>52153.38</v>
      </c>
      <c r="V20" s="98">
        <f t="shared" si="3"/>
        <v>14000</v>
      </c>
      <c r="W20" s="78">
        <f t="shared" si="3"/>
        <v>0</v>
      </c>
      <c r="X20" s="77">
        <f t="shared" si="3"/>
        <v>23854.6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676293</v>
      </c>
      <c r="AC20" s="78">
        <f t="shared" si="3"/>
        <v>0</v>
      </c>
      <c r="AD20" s="77">
        <f t="shared" si="3"/>
        <v>1206148.96</v>
      </c>
      <c r="AE20" s="98">
        <f t="shared" si="3"/>
        <v>248558</v>
      </c>
      <c r="AF20" s="78">
        <f t="shared" si="3"/>
        <v>0</v>
      </c>
      <c r="AG20" s="77">
        <f t="shared" si="3"/>
        <v>336812.94999999995</v>
      </c>
      <c r="AH20" s="98">
        <f t="shared" si="3"/>
        <v>7000</v>
      </c>
      <c r="AI20" s="78">
        <f t="shared" si="3"/>
        <v>0</v>
      </c>
      <c r="AJ20" s="77">
        <f t="shared" si="3"/>
        <v>12000</v>
      </c>
      <c r="AK20" s="98">
        <f t="shared" si="3"/>
        <v>63400</v>
      </c>
      <c r="AL20" s="78">
        <f t="shared" si="3"/>
        <v>0</v>
      </c>
      <c r="AM20" s="77">
        <f t="shared" si="3"/>
        <v>113657.82999999999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12400</v>
      </c>
      <c r="AR20" s="78">
        <f t="shared" si="3"/>
        <v>0</v>
      </c>
      <c r="AS20" s="77">
        <f t="shared" si="3"/>
        <v>13800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2000</v>
      </c>
      <c r="AX20" s="78">
        <f t="shared" si="3"/>
        <v>0</v>
      </c>
      <c r="AY20" s="77">
        <f t="shared" si="3"/>
        <v>3500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190325</v>
      </c>
      <c r="BJ20" s="78">
        <f t="shared" si="3"/>
        <v>0</v>
      </c>
      <c r="BK20" s="77">
        <f t="shared" si="3"/>
        <v>0</v>
      </c>
      <c r="BL20" s="98">
        <f t="shared" si="3"/>
        <v>67966</v>
      </c>
      <c r="BM20" s="78">
        <f t="shared" si="3"/>
        <v>0</v>
      </c>
      <c r="BN20" s="77">
        <f t="shared" si="3"/>
        <v>67966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2610687</v>
      </c>
      <c r="BW20" s="77">
        <f>BW10+BW11+BW12+BW13+BW14+BW15+BW16+BW17+BW18+BW19</f>
        <v>0</v>
      </c>
      <c r="BX20" s="95">
        <f>BX10+BX11+BX12+BX13+BX14+BX15+BX16+BX17+BX18+BX19</f>
        <v>3442393.0100000002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322400</v>
      </c>
      <c r="E24" s="89">
        <v>0</v>
      </c>
      <c r="F24" s="90">
        <v>366973.71</v>
      </c>
      <c r="G24" s="88"/>
      <c r="H24" s="89"/>
      <c r="I24" s="90"/>
      <c r="J24" s="97">
        <v>39910.07</v>
      </c>
      <c r="K24" s="89">
        <v>0</v>
      </c>
      <c r="L24" s="101">
        <v>41910.07</v>
      </c>
      <c r="M24" s="97">
        <v>0</v>
      </c>
      <c r="N24" s="89">
        <v>0</v>
      </c>
      <c r="O24" s="101">
        <v>0</v>
      </c>
      <c r="P24" s="97">
        <v>170000</v>
      </c>
      <c r="Q24" s="89">
        <v>0</v>
      </c>
      <c r="R24" s="101">
        <v>170000</v>
      </c>
      <c r="S24" s="97">
        <v>0</v>
      </c>
      <c r="T24" s="89">
        <v>0</v>
      </c>
      <c r="U24" s="101">
        <v>14566.8</v>
      </c>
      <c r="V24" s="97"/>
      <c r="W24" s="89"/>
      <c r="X24" s="101"/>
      <c r="Y24" s="97">
        <v>0</v>
      </c>
      <c r="Z24" s="89">
        <v>0</v>
      </c>
      <c r="AA24" s="101">
        <v>0</v>
      </c>
      <c r="AB24" s="97">
        <v>13100</v>
      </c>
      <c r="AC24" s="89">
        <v>0</v>
      </c>
      <c r="AD24" s="101">
        <v>15458.4</v>
      </c>
      <c r="AE24" s="97">
        <v>799257</v>
      </c>
      <c r="AF24" s="89">
        <v>0</v>
      </c>
      <c r="AG24" s="101">
        <v>853767.44</v>
      </c>
      <c r="AH24" s="97">
        <v>0</v>
      </c>
      <c r="AI24" s="89">
        <v>0</v>
      </c>
      <c r="AJ24" s="101">
        <v>0</v>
      </c>
      <c r="AK24" s="97">
        <v>100000</v>
      </c>
      <c r="AL24" s="89">
        <v>0</v>
      </c>
      <c r="AM24" s="101">
        <v>106370.85</v>
      </c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1444667.07</v>
      </c>
      <c r="BW24" s="77">
        <f t="shared" si="4"/>
        <v>0</v>
      </c>
      <c r="BX24" s="79">
        <f t="shared" si="4"/>
        <v>1569047.27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>
        <v>0</v>
      </c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322400</v>
      </c>
      <c r="E28" s="78">
        <f t="shared" si="5"/>
        <v>0</v>
      </c>
      <c r="F28" s="79">
        <f t="shared" si="5"/>
        <v>366973.71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39910.07</v>
      </c>
      <c r="K28" s="78">
        <f t="shared" si="5"/>
        <v>0</v>
      </c>
      <c r="L28" s="77">
        <f t="shared" si="5"/>
        <v>41910.07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170000</v>
      </c>
      <c r="Q28" s="78">
        <f t="shared" si="5"/>
        <v>0</v>
      </c>
      <c r="R28" s="77">
        <f t="shared" si="5"/>
        <v>170000</v>
      </c>
      <c r="S28" s="98">
        <f t="shared" si="5"/>
        <v>0</v>
      </c>
      <c r="T28" s="78">
        <f t="shared" si="5"/>
        <v>0</v>
      </c>
      <c r="U28" s="77">
        <f t="shared" si="5"/>
        <v>14566.8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13100</v>
      </c>
      <c r="AC28" s="78">
        <f t="shared" si="5"/>
        <v>0</v>
      </c>
      <c r="AD28" s="77">
        <f t="shared" si="5"/>
        <v>15458.4</v>
      </c>
      <c r="AE28" s="98">
        <f t="shared" si="5"/>
        <v>799257</v>
      </c>
      <c r="AF28" s="78">
        <f t="shared" si="5"/>
        <v>0</v>
      </c>
      <c r="AG28" s="77">
        <f t="shared" si="5"/>
        <v>853767.44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100000</v>
      </c>
      <c r="AL28" s="78">
        <f t="shared" si="6"/>
        <v>0</v>
      </c>
      <c r="AM28" s="77">
        <f t="shared" si="6"/>
        <v>106370.85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1444667.07</v>
      </c>
      <c r="BW28" s="77">
        <f>BW23+BW24+BW25+BW26+BW27</f>
        <v>0</v>
      </c>
      <c r="BX28" s="95">
        <f>BX23+BX24+BX25+BX26+BX27</f>
        <v>1569047.27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266680</v>
      </c>
      <c r="BM40" s="89">
        <v>0</v>
      </c>
      <c r="BN40" s="101">
        <v>266680</v>
      </c>
      <c r="BO40" s="97"/>
      <c r="BP40" s="89"/>
      <c r="BQ40" s="101"/>
      <c r="BR40" s="97"/>
      <c r="BS40" s="89"/>
      <c r="BT40" s="101"/>
      <c r="BU40" s="76"/>
      <c r="BV40" s="85">
        <f t="shared" si="10"/>
        <v>266680</v>
      </c>
      <c r="BW40" s="77">
        <f t="shared" si="10"/>
        <v>0</v>
      </c>
      <c r="BX40" s="79">
        <f t="shared" si="10"/>
        <v>266680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266680</v>
      </c>
      <c r="BM42" s="78">
        <f t="shared" si="12"/>
        <v>0</v>
      </c>
      <c r="BN42" s="77">
        <f t="shared" si="12"/>
        <v>266680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266680</v>
      </c>
      <c r="BW42" s="77">
        <f>BW38+BW39+BW40+BW41</f>
        <v>0</v>
      </c>
      <c r="BX42" s="95">
        <f>BX38+BX39+BX40+BX41</f>
        <v>266680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>
        <v>500000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500000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500000</v>
      </c>
      <c r="BP46" s="78">
        <f>BP45</f>
        <v>0</v>
      </c>
      <c r="BQ46" s="95">
        <f>BQ45</f>
        <v>500000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500000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467000</v>
      </c>
      <c r="BS49" s="89">
        <v>0</v>
      </c>
      <c r="BT49" s="101">
        <v>488700.33999999997</v>
      </c>
      <c r="BU49" s="76"/>
      <c r="BV49" s="85">
        <f aca="true" t="shared" si="15" ref="BV49:BX50">D49+G49+J49+M49+P49+S49+V49+Y49+AB49+AE49+AH49+AK49+AN49+AQ49+AT49+AW49+AZ49+BC49+BF49+BI49+BL49+BO49+BR49</f>
        <v>467000</v>
      </c>
      <c r="BW49" s="77">
        <f t="shared" si="15"/>
        <v>0</v>
      </c>
      <c r="BX49" s="79">
        <f t="shared" si="15"/>
        <v>488700.33999999997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108000</v>
      </c>
      <c r="BS50" s="89">
        <v>0</v>
      </c>
      <c r="BT50" s="101">
        <v>126794.53</v>
      </c>
      <c r="BU50" s="76"/>
      <c r="BV50" s="85">
        <f t="shared" si="15"/>
        <v>108000</v>
      </c>
      <c r="BW50" s="77">
        <f t="shared" si="15"/>
        <v>0</v>
      </c>
      <c r="BX50" s="79">
        <f t="shared" si="15"/>
        <v>126794.53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575000</v>
      </c>
      <c r="BS51" s="78">
        <f>BS49+BS50</f>
        <v>0</v>
      </c>
      <c r="BT51" s="77">
        <f>BT49+BT50</f>
        <v>615494.87</v>
      </c>
      <c r="BU51" s="85"/>
      <c r="BV51" s="85">
        <f>BV49+BV50</f>
        <v>575000</v>
      </c>
      <c r="BW51" s="77">
        <f>BW49+BW50</f>
        <v>0</v>
      </c>
      <c r="BX51" s="95">
        <f>BX49+BX50</f>
        <v>615494.87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1105692</v>
      </c>
      <c r="E53" s="86">
        <f t="shared" si="18"/>
        <v>0</v>
      </c>
      <c r="F53" s="86">
        <f t="shared" si="18"/>
        <v>1341483.14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298263.07</v>
      </c>
      <c r="K53" s="86">
        <f t="shared" si="18"/>
        <v>0</v>
      </c>
      <c r="L53" s="86">
        <f t="shared" si="18"/>
        <v>320969.21</v>
      </c>
      <c r="M53" s="86">
        <f t="shared" si="18"/>
        <v>243600</v>
      </c>
      <c r="N53" s="86">
        <f t="shared" si="18"/>
        <v>0</v>
      </c>
      <c r="O53" s="86">
        <f t="shared" si="18"/>
        <v>336713.95</v>
      </c>
      <c r="P53" s="86">
        <f t="shared" si="18"/>
        <v>183500</v>
      </c>
      <c r="Q53" s="86">
        <f t="shared" si="18"/>
        <v>0</v>
      </c>
      <c r="R53" s="86">
        <f t="shared" si="18"/>
        <v>192216.77</v>
      </c>
      <c r="S53" s="86">
        <f t="shared" si="18"/>
        <v>30000</v>
      </c>
      <c r="T53" s="86">
        <f t="shared" si="18"/>
        <v>0</v>
      </c>
      <c r="U53" s="86">
        <f t="shared" si="18"/>
        <v>66720.18</v>
      </c>
      <c r="V53" s="86">
        <f t="shared" si="18"/>
        <v>14000</v>
      </c>
      <c r="W53" s="86">
        <f t="shared" si="18"/>
        <v>0</v>
      </c>
      <c r="X53" s="86">
        <f t="shared" si="18"/>
        <v>23854.6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689393</v>
      </c>
      <c r="AC53" s="86">
        <f t="shared" si="18"/>
        <v>0</v>
      </c>
      <c r="AD53" s="86">
        <f t="shared" si="18"/>
        <v>1221607.3599999999</v>
      </c>
      <c r="AE53" s="86">
        <f t="shared" si="18"/>
        <v>1047815</v>
      </c>
      <c r="AF53" s="86">
        <f t="shared" si="18"/>
        <v>0</v>
      </c>
      <c r="AG53" s="86">
        <f t="shared" si="18"/>
        <v>1190580.39</v>
      </c>
      <c r="AH53" s="86">
        <f t="shared" si="18"/>
        <v>7000</v>
      </c>
      <c r="AI53" s="86">
        <f t="shared" si="18"/>
        <v>0</v>
      </c>
      <c r="AJ53" s="86">
        <f aca="true" t="shared" si="19" ref="AJ53:BT53">AJ20+AJ28+AJ35+AJ42+AJ46+AJ51</f>
        <v>12000</v>
      </c>
      <c r="AK53" s="86">
        <f t="shared" si="19"/>
        <v>163400</v>
      </c>
      <c r="AL53" s="86">
        <f t="shared" si="19"/>
        <v>0</v>
      </c>
      <c r="AM53" s="86">
        <f t="shared" si="19"/>
        <v>220028.68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12400</v>
      </c>
      <c r="AR53" s="86">
        <f t="shared" si="19"/>
        <v>0</v>
      </c>
      <c r="AS53" s="86">
        <f t="shared" si="19"/>
        <v>13800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2000</v>
      </c>
      <c r="AX53" s="86">
        <f t="shared" si="19"/>
        <v>0</v>
      </c>
      <c r="AY53" s="86">
        <f t="shared" si="19"/>
        <v>3500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190325</v>
      </c>
      <c r="BJ53" s="86">
        <f t="shared" si="19"/>
        <v>0</v>
      </c>
      <c r="BK53" s="86">
        <f t="shared" si="19"/>
        <v>0</v>
      </c>
      <c r="BL53" s="86">
        <f t="shared" si="19"/>
        <v>334646</v>
      </c>
      <c r="BM53" s="86">
        <f t="shared" si="19"/>
        <v>0</v>
      </c>
      <c r="BN53" s="86">
        <f t="shared" si="19"/>
        <v>334646</v>
      </c>
      <c r="BO53" s="86">
        <f t="shared" si="19"/>
        <v>500000</v>
      </c>
      <c r="BP53" s="86">
        <f t="shared" si="19"/>
        <v>0</v>
      </c>
      <c r="BQ53" s="86">
        <f t="shared" si="19"/>
        <v>500000</v>
      </c>
      <c r="BR53" s="86">
        <f t="shared" si="19"/>
        <v>575000</v>
      </c>
      <c r="BS53" s="86">
        <f t="shared" si="19"/>
        <v>0</v>
      </c>
      <c r="BT53" s="86">
        <f t="shared" si="19"/>
        <v>615494.87</v>
      </c>
      <c r="BU53" s="86">
        <f>BU8</f>
        <v>0</v>
      </c>
      <c r="BV53" s="102">
        <f>BV8+BV20+BV28+BV35+BV42+BV46+BV51</f>
        <v>5397034.07</v>
      </c>
      <c r="BW53" s="87">
        <f>BW20+BW28+BW35+BW42+BW46+BW51</f>
        <v>0</v>
      </c>
      <c r="BX53" s="87">
        <f>BX20+BX28+BX35+BX42+BX46+BX51</f>
        <v>6393615.15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149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390612</v>
      </c>
      <c r="E10" s="89">
        <v>0</v>
      </c>
      <c r="F10" s="90"/>
      <c r="G10" s="88"/>
      <c r="H10" s="89"/>
      <c r="I10" s="90"/>
      <c r="J10" s="97">
        <v>171753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32718</v>
      </c>
      <c r="AC10" s="89">
        <v>0</v>
      </c>
      <c r="AD10" s="90"/>
      <c r="AE10" s="91">
        <v>49218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644301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58000</v>
      </c>
      <c r="E11" s="89">
        <v>0</v>
      </c>
      <c r="F11" s="90"/>
      <c r="G11" s="88"/>
      <c r="H11" s="89"/>
      <c r="I11" s="90"/>
      <c r="J11" s="97">
        <v>12000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2575</v>
      </c>
      <c r="AC11" s="89">
        <v>0</v>
      </c>
      <c r="AD11" s="90"/>
      <c r="AE11" s="91">
        <v>3340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75915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282880</v>
      </c>
      <c r="E12" s="89">
        <v>0</v>
      </c>
      <c r="F12" s="90"/>
      <c r="G12" s="88"/>
      <c r="H12" s="89"/>
      <c r="I12" s="90"/>
      <c r="J12" s="97">
        <v>67100</v>
      </c>
      <c r="K12" s="89">
        <v>0</v>
      </c>
      <c r="L12" s="101"/>
      <c r="M12" s="91">
        <v>235000</v>
      </c>
      <c r="N12" s="89">
        <v>0</v>
      </c>
      <c r="O12" s="90"/>
      <c r="P12" s="91">
        <v>11500</v>
      </c>
      <c r="Q12" s="89">
        <v>0</v>
      </c>
      <c r="R12" s="90"/>
      <c r="S12" s="91">
        <v>4000</v>
      </c>
      <c r="T12" s="89">
        <v>0</v>
      </c>
      <c r="U12" s="90"/>
      <c r="V12" s="91">
        <v>12000</v>
      </c>
      <c r="W12" s="89">
        <v>0</v>
      </c>
      <c r="X12" s="90"/>
      <c r="Y12" s="91"/>
      <c r="Z12" s="89"/>
      <c r="AA12" s="90"/>
      <c r="AB12" s="91">
        <v>617000</v>
      </c>
      <c r="AC12" s="89">
        <v>0</v>
      </c>
      <c r="AD12" s="90"/>
      <c r="AE12" s="91">
        <v>190000</v>
      </c>
      <c r="AF12" s="89">
        <v>0</v>
      </c>
      <c r="AG12" s="90"/>
      <c r="AH12" s="91">
        <v>11000</v>
      </c>
      <c r="AI12" s="89">
        <v>0</v>
      </c>
      <c r="AJ12" s="90"/>
      <c r="AK12" s="91">
        <v>32000</v>
      </c>
      <c r="AL12" s="89">
        <v>0</v>
      </c>
      <c r="AM12" s="90"/>
      <c r="AN12" s="91"/>
      <c r="AO12" s="89"/>
      <c r="AP12" s="90"/>
      <c r="AQ12" s="91">
        <v>12400</v>
      </c>
      <c r="AR12" s="89">
        <v>0</v>
      </c>
      <c r="AS12" s="90"/>
      <c r="AT12" s="91"/>
      <c r="AU12" s="89"/>
      <c r="AV12" s="90"/>
      <c r="AW12" s="91">
        <v>2000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1476880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48300</v>
      </c>
      <c r="E13" s="89">
        <v>0</v>
      </c>
      <c r="F13" s="90"/>
      <c r="G13" s="88"/>
      <c r="H13" s="89"/>
      <c r="I13" s="90"/>
      <c r="J13" s="97">
        <v>3500</v>
      </c>
      <c r="K13" s="89">
        <v>0</v>
      </c>
      <c r="L13" s="101"/>
      <c r="M13" s="91">
        <v>10600</v>
      </c>
      <c r="N13" s="89">
        <v>0</v>
      </c>
      <c r="O13" s="90"/>
      <c r="P13" s="91">
        <v>2000</v>
      </c>
      <c r="Q13" s="89">
        <v>0</v>
      </c>
      <c r="R13" s="90"/>
      <c r="S13" s="91">
        <v>11000</v>
      </c>
      <c r="T13" s="89">
        <v>0</v>
      </c>
      <c r="U13" s="90"/>
      <c r="V13" s="91">
        <v>2000</v>
      </c>
      <c r="W13" s="89">
        <v>0</v>
      </c>
      <c r="X13" s="90"/>
      <c r="Y13" s="91"/>
      <c r="Z13" s="89"/>
      <c r="AA13" s="90"/>
      <c r="AB13" s="91">
        <v>4000</v>
      </c>
      <c r="AC13" s="89">
        <v>0</v>
      </c>
      <c r="AD13" s="90"/>
      <c r="AE13" s="91">
        <v>4000</v>
      </c>
      <c r="AF13" s="89">
        <v>0</v>
      </c>
      <c r="AG13" s="90"/>
      <c r="AH13" s="91"/>
      <c r="AI13" s="89"/>
      <c r="AJ13" s="90"/>
      <c r="AK13" s="91">
        <v>39700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125100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59038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59038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213444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213444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779792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254353</v>
      </c>
      <c r="K20" s="78">
        <f t="shared" si="1"/>
        <v>0</v>
      </c>
      <c r="L20" s="77">
        <f t="shared" si="1"/>
        <v>0</v>
      </c>
      <c r="M20" s="98">
        <f t="shared" si="1"/>
        <v>245600</v>
      </c>
      <c r="N20" s="78">
        <f t="shared" si="1"/>
        <v>0</v>
      </c>
      <c r="O20" s="77">
        <f t="shared" si="1"/>
        <v>0</v>
      </c>
      <c r="P20" s="98">
        <f t="shared" si="1"/>
        <v>13500</v>
      </c>
      <c r="Q20" s="78">
        <f t="shared" si="1"/>
        <v>0</v>
      </c>
      <c r="R20" s="77">
        <f t="shared" si="1"/>
        <v>0</v>
      </c>
      <c r="S20" s="98">
        <f t="shared" si="1"/>
        <v>15000</v>
      </c>
      <c r="T20" s="78">
        <f t="shared" si="1"/>
        <v>0</v>
      </c>
      <c r="U20" s="77">
        <f t="shared" si="1"/>
        <v>0</v>
      </c>
      <c r="V20" s="98">
        <f t="shared" si="1"/>
        <v>14000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656293</v>
      </c>
      <c r="AC20" s="78">
        <f t="shared" si="1"/>
        <v>0</v>
      </c>
      <c r="AD20" s="77">
        <f t="shared" si="1"/>
        <v>0</v>
      </c>
      <c r="AE20" s="98">
        <f t="shared" si="1"/>
        <v>246558</v>
      </c>
      <c r="AF20" s="78">
        <f t="shared" si="1"/>
        <v>0</v>
      </c>
      <c r="AG20" s="77">
        <f t="shared" si="1"/>
        <v>0</v>
      </c>
      <c r="AH20" s="98">
        <f t="shared" si="1"/>
        <v>11000</v>
      </c>
      <c r="AI20" s="78">
        <f t="shared" si="1"/>
        <v>0</v>
      </c>
      <c r="AJ20" s="77">
        <f t="shared" si="1"/>
        <v>0</v>
      </c>
      <c r="AK20" s="98">
        <f t="shared" si="1"/>
        <v>71700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12400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213444</v>
      </c>
      <c r="BJ20" s="78">
        <f t="shared" si="1"/>
        <v>0</v>
      </c>
      <c r="BK20" s="77">
        <f t="shared" si="1"/>
        <v>0</v>
      </c>
      <c r="BL20" s="98">
        <f t="shared" si="1"/>
        <v>59038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2594678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2400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217600</v>
      </c>
      <c r="AF24" s="89">
        <v>0</v>
      </c>
      <c r="AG24" s="101"/>
      <c r="AH24" s="97">
        <v>0</v>
      </c>
      <c r="AI24" s="89">
        <v>0</v>
      </c>
      <c r="AJ24" s="101"/>
      <c r="AK24" s="97">
        <v>10000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230000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2400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217600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230000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245389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245389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245389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245389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108000</v>
      </c>
      <c r="BS50" s="89">
        <v>0</v>
      </c>
      <c r="BT50" s="101"/>
      <c r="BU50" s="76"/>
      <c r="BV50" s="85">
        <f t="shared" si="9"/>
        <v>108000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575000</v>
      </c>
      <c r="BS51" s="78">
        <f>BS49+BS50</f>
        <v>0</v>
      </c>
      <c r="BT51" s="77">
        <f>BT49+BT50</f>
        <v>0</v>
      </c>
      <c r="BU51" s="85"/>
      <c r="BV51" s="85">
        <f>BV49+BV50</f>
        <v>575000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782192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254353</v>
      </c>
      <c r="K53" s="86">
        <f t="shared" si="11"/>
        <v>0</v>
      </c>
      <c r="L53" s="86">
        <f t="shared" si="11"/>
        <v>0</v>
      </c>
      <c r="M53" s="86">
        <f t="shared" si="11"/>
        <v>245600</v>
      </c>
      <c r="N53" s="86">
        <f t="shared" si="11"/>
        <v>0</v>
      </c>
      <c r="O53" s="86">
        <f t="shared" si="11"/>
        <v>0</v>
      </c>
      <c r="P53" s="86">
        <f t="shared" si="11"/>
        <v>13500</v>
      </c>
      <c r="Q53" s="86">
        <f t="shared" si="11"/>
        <v>0</v>
      </c>
      <c r="R53" s="86">
        <f t="shared" si="11"/>
        <v>0</v>
      </c>
      <c r="S53" s="86">
        <f t="shared" si="11"/>
        <v>15000</v>
      </c>
      <c r="T53" s="86">
        <f t="shared" si="11"/>
        <v>0</v>
      </c>
      <c r="U53" s="86">
        <f t="shared" si="11"/>
        <v>0</v>
      </c>
      <c r="V53" s="86">
        <f t="shared" si="11"/>
        <v>14000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656293</v>
      </c>
      <c r="AC53" s="86">
        <f t="shared" si="11"/>
        <v>0</v>
      </c>
      <c r="AD53" s="86">
        <f t="shared" si="11"/>
        <v>0</v>
      </c>
      <c r="AE53" s="86">
        <f t="shared" si="11"/>
        <v>464158</v>
      </c>
      <c r="AF53" s="86">
        <f t="shared" si="11"/>
        <v>0</v>
      </c>
      <c r="AG53" s="86">
        <f t="shared" si="11"/>
        <v>0</v>
      </c>
      <c r="AH53" s="86">
        <f t="shared" si="11"/>
        <v>11000</v>
      </c>
      <c r="AI53" s="86">
        <f t="shared" si="11"/>
        <v>0</v>
      </c>
      <c r="AJ53" s="86">
        <f t="shared" si="11"/>
        <v>0</v>
      </c>
      <c r="AK53" s="86">
        <f t="shared" si="11"/>
        <v>81700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12400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213444</v>
      </c>
      <c r="BJ53" s="86">
        <f t="shared" si="11"/>
        <v>0</v>
      </c>
      <c r="BK53" s="86">
        <f t="shared" si="11"/>
        <v>0</v>
      </c>
      <c r="BL53" s="86">
        <f t="shared" si="11"/>
        <v>304427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4145067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150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390612</v>
      </c>
      <c r="E10" s="89">
        <v>0</v>
      </c>
      <c r="F10" s="90"/>
      <c r="G10" s="88"/>
      <c r="H10" s="89"/>
      <c r="I10" s="90"/>
      <c r="J10" s="97">
        <v>171753</v>
      </c>
      <c r="K10" s="89">
        <v>0</v>
      </c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>
        <v>32718</v>
      </c>
      <c r="AC10" s="89">
        <v>0</v>
      </c>
      <c r="AD10" s="90"/>
      <c r="AE10" s="91">
        <v>49218</v>
      </c>
      <c r="AF10" s="89">
        <v>0</v>
      </c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644301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>
        <v>54000</v>
      </c>
      <c r="E11" s="89">
        <v>0</v>
      </c>
      <c r="F11" s="90"/>
      <c r="G11" s="88"/>
      <c r="H11" s="89"/>
      <c r="I11" s="90"/>
      <c r="J11" s="97">
        <v>12000</v>
      </c>
      <c r="K11" s="89">
        <v>0</v>
      </c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>
        <v>2575</v>
      </c>
      <c r="AC11" s="89">
        <v>0</v>
      </c>
      <c r="AD11" s="90"/>
      <c r="AE11" s="91">
        <v>3340</v>
      </c>
      <c r="AF11" s="89">
        <v>0</v>
      </c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71915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>
        <v>282880</v>
      </c>
      <c r="E12" s="89">
        <v>0</v>
      </c>
      <c r="F12" s="90"/>
      <c r="G12" s="88"/>
      <c r="H12" s="89"/>
      <c r="I12" s="90"/>
      <c r="J12" s="97">
        <v>67100</v>
      </c>
      <c r="K12" s="89">
        <v>0</v>
      </c>
      <c r="L12" s="101"/>
      <c r="M12" s="91">
        <v>235000</v>
      </c>
      <c r="N12" s="89">
        <v>0</v>
      </c>
      <c r="O12" s="90"/>
      <c r="P12" s="91">
        <v>11500</v>
      </c>
      <c r="Q12" s="89">
        <v>0</v>
      </c>
      <c r="R12" s="90"/>
      <c r="S12" s="91">
        <v>4000</v>
      </c>
      <c r="T12" s="89">
        <v>0</v>
      </c>
      <c r="U12" s="90"/>
      <c r="V12" s="91">
        <v>12000</v>
      </c>
      <c r="W12" s="89">
        <v>0</v>
      </c>
      <c r="X12" s="90"/>
      <c r="Y12" s="91"/>
      <c r="Z12" s="89"/>
      <c r="AA12" s="90"/>
      <c r="AB12" s="91">
        <v>597000</v>
      </c>
      <c r="AC12" s="89">
        <v>0</v>
      </c>
      <c r="AD12" s="90"/>
      <c r="AE12" s="91">
        <v>190000</v>
      </c>
      <c r="AF12" s="89">
        <v>0</v>
      </c>
      <c r="AG12" s="90"/>
      <c r="AH12" s="91">
        <v>11000</v>
      </c>
      <c r="AI12" s="89">
        <v>0</v>
      </c>
      <c r="AJ12" s="90"/>
      <c r="AK12" s="91">
        <v>32000</v>
      </c>
      <c r="AL12" s="89">
        <v>0</v>
      </c>
      <c r="AM12" s="90"/>
      <c r="AN12" s="91"/>
      <c r="AO12" s="89"/>
      <c r="AP12" s="90"/>
      <c r="AQ12" s="91">
        <v>13400</v>
      </c>
      <c r="AR12" s="89">
        <v>0</v>
      </c>
      <c r="AS12" s="90"/>
      <c r="AT12" s="91"/>
      <c r="AU12" s="89"/>
      <c r="AV12" s="90"/>
      <c r="AW12" s="91">
        <v>2000</v>
      </c>
      <c r="AX12" s="89">
        <v>0</v>
      </c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1457880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>
        <v>48300</v>
      </c>
      <c r="E13" s="89">
        <v>0</v>
      </c>
      <c r="F13" s="90"/>
      <c r="G13" s="88"/>
      <c r="H13" s="89"/>
      <c r="I13" s="90"/>
      <c r="J13" s="97">
        <v>3500</v>
      </c>
      <c r="K13" s="89">
        <v>0</v>
      </c>
      <c r="L13" s="101"/>
      <c r="M13" s="91">
        <v>10600</v>
      </c>
      <c r="N13" s="89">
        <v>0</v>
      </c>
      <c r="O13" s="90"/>
      <c r="P13" s="91">
        <v>2000</v>
      </c>
      <c r="Q13" s="89">
        <v>0</v>
      </c>
      <c r="R13" s="90"/>
      <c r="S13" s="91">
        <v>11000</v>
      </c>
      <c r="T13" s="89">
        <v>0</v>
      </c>
      <c r="U13" s="90"/>
      <c r="V13" s="91">
        <v>2000</v>
      </c>
      <c r="W13" s="89">
        <v>0</v>
      </c>
      <c r="X13" s="90"/>
      <c r="Y13" s="91"/>
      <c r="Z13" s="89"/>
      <c r="AA13" s="90"/>
      <c r="AB13" s="91">
        <v>4000</v>
      </c>
      <c r="AC13" s="89">
        <v>0</v>
      </c>
      <c r="AD13" s="90"/>
      <c r="AE13" s="91">
        <v>4000</v>
      </c>
      <c r="AF13" s="89">
        <v>0</v>
      </c>
      <c r="AG13" s="90"/>
      <c r="AH13" s="91"/>
      <c r="AI13" s="89"/>
      <c r="AJ13" s="90"/>
      <c r="AK13" s="91">
        <v>39700</v>
      </c>
      <c r="AL13" s="89">
        <v>0</v>
      </c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125100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50491</v>
      </c>
      <c r="BM16" s="89">
        <v>0</v>
      </c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50491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>
        <v>0</v>
      </c>
      <c r="E19" s="89">
        <v>0</v>
      </c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236445</v>
      </c>
      <c r="BJ19" s="89">
        <v>0</v>
      </c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236445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775792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254353</v>
      </c>
      <c r="K20" s="78">
        <f t="shared" si="1"/>
        <v>0</v>
      </c>
      <c r="L20" s="77">
        <f t="shared" si="1"/>
        <v>0</v>
      </c>
      <c r="M20" s="98">
        <f t="shared" si="1"/>
        <v>245600</v>
      </c>
      <c r="N20" s="78">
        <f t="shared" si="1"/>
        <v>0</v>
      </c>
      <c r="O20" s="77">
        <f t="shared" si="1"/>
        <v>0</v>
      </c>
      <c r="P20" s="98">
        <f t="shared" si="1"/>
        <v>13500</v>
      </c>
      <c r="Q20" s="78">
        <f t="shared" si="1"/>
        <v>0</v>
      </c>
      <c r="R20" s="77">
        <f t="shared" si="1"/>
        <v>0</v>
      </c>
      <c r="S20" s="98">
        <f t="shared" si="1"/>
        <v>15000</v>
      </c>
      <c r="T20" s="78">
        <f t="shared" si="1"/>
        <v>0</v>
      </c>
      <c r="U20" s="77">
        <f t="shared" si="1"/>
        <v>0</v>
      </c>
      <c r="V20" s="98">
        <f t="shared" si="1"/>
        <v>14000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636293</v>
      </c>
      <c r="AC20" s="78">
        <f t="shared" si="1"/>
        <v>0</v>
      </c>
      <c r="AD20" s="77">
        <f t="shared" si="1"/>
        <v>0</v>
      </c>
      <c r="AE20" s="98">
        <f t="shared" si="1"/>
        <v>246558</v>
      </c>
      <c r="AF20" s="78">
        <f t="shared" si="1"/>
        <v>0</v>
      </c>
      <c r="AG20" s="77">
        <f t="shared" si="1"/>
        <v>0</v>
      </c>
      <c r="AH20" s="98">
        <f t="shared" si="1"/>
        <v>11000</v>
      </c>
      <c r="AI20" s="78">
        <f t="shared" si="1"/>
        <v>0</v>
      </c>
      <c r="AJ20" s="77">
        <f t="shared" si="1"/>
        <v>0</v>
      </c>
      <c r="AK20" s="98">
        <f t="shared" si="1"/>
        <v>71700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13400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2000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236445</v>
      </c>
      <c r="BJ20" s="78">
        <f t="shared" si="1"/>
        <v>0</v>
      </c>
      <c r="BK20" s="77">
        <f t="shared" si="1"/>
        <v>0</v>
      </c>
      <c r="BL20" s="98">
        <f t="shared" si="1"/>
        <v>50491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2586132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>
        <v>2400</v>
      </c>
      <c r="E24" s="89">
        <v>0</v>
      </c>
      <c r="F24" s="90"/>
      <c r="G24" s="88"/>
      <c r="H24" s="89"/>
      <c r="I24" s="90"/>
      <c r="J24" s="97">
        <v>0</v>
      </c>
      <c r="K24" s="89">
        <v>0</v>
      </c>
      <c r="L24" s="101"/>
      <c r="M24" s="97">
        <v>0</v>
      </c>
      <c r="N24" s="89">
        <v>0</v>
      </c>
      <c r="O24" s="101"/>
      <c r="P24" s="97">
        <v>0</v>
      </c>
      <c r="Q24" s="89">
        <v>0</v>
      </c>
      <c r="R24" s="101"/>
      <c r="S24" s="97">
        <v>0</v>
      </c>
      <c r="T24" s="89">
        <v>0</v>
      </c>
      <c r="U24" s="101"/>
      <c r="V24" s="97"/>
      <c r="W24" s="89"/>
      <c r="X24" s="101"/>
      <c r="Y24" s="97">
        <v>0</v>
      </c>
      <c r="Z24" s="89">
        <v>0</v>
      </c>
      <c r="AA24" s="101"/>
      <c r="AB24" s="97">
        <v>0</v>
      </c>
      <c r="AC24" s="89">
        <v>0</v>
      </c>
      <c r="AD24" s="101"/>
      <c r="AE24" s="97">
        <v>17600</v>
      </c>
      <c r="AF24" s="89">
        <v>0</v>
      </c>
      <c r="AG24" s="101"/>
      <c r="AH24" s="97">
        <v>0</v>
      </c>
      <c r="AI24" s="89">
        <v>0</v>
      </c>
      <c r="AJ24" s="101"/>
      <c r="AK24" s="97">
        <v>10000</v>
      </c>
      <c r="AL24" s="89">
        <v>0</v>
      </c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30000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>
        <v>0</v>
      </c>
      <c r="AC27" s="89">
        <v>0</v>
      </c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2400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17600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10000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30000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253935</v>
      </c>
      <c r="BM40" s="89">
        <v>0</v>
      </c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253935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253935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253935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500000</v>
      </c>
      <c r="BP45" s="89">
        <v>0</v>
      </c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500000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500000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500000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467000</v>
      </c>
      <c r="BS49" s="89">
        <v>0</v>
      </c>
      <c r="BT49" s="101"/>
      <c r="BU49" s="76"/>
      <c r="BV49" s="85">
        <f aca="true" t="shared" si="9" ref="BV49:BX50">D49+G49+J49+M49+P49+S49+V49+Y49+AB49+AE49+AH49+AK49+AN49+AQ49+AT49+AW49+AZ49+BC49+BF49+BI49+BL49+BO49+BR49</f>
        <v>467000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108000</v>
      </c>
      <c r="BS50" s="89">
        <v>0</v>
      </c>
      <c r="BT50" s="101"/>
      <c r="BU50" s="76"/>
      <c r="BV50" s="85">
        <f t="shared" si="9"/>
        <v>108000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575000</v>
      </c>
      <c r="BS51" s="78">
        <f>BS49+BS50</f>
        <v>0</v>
      </c>
      <c r="BT51" s="77">
        <f>BT49+BT50</f>
        <v>0</v>
      </c>
      <c r="BU51" s="85"/>
      <c r="BV51" s="85">
        <f>BV49+BV50</f>
        <v>575000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778192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254353</v>
      </c>
      <c r="K53" s="86">
        <f t="shared" si="11"/>
        <v>0</v>
      </c>
      <c r="L53" s="86">
        <f t="shared" si="11"/>
        <v>0</v>
      </c>
      <c r="M53" s="86">
        <f t="shared" si="11"/>
        <v>245600</v>
      </c>
      <c r="N53" s="86">
        <f t="shared" si="11"/>
        <v>0</v>
      </c>
      <c r="O53" s="86">
        <f t="shared" si="11"/>
        <v>0</v>
      </c>
      <c r="P53" s="86">
        <f t="shared" si="11"/>
        <v>13500</v>
      </c>
      <c r="Q53" s="86">
        <f t="shared" si="11"/>
        <v>0</v>
      </c>
      <c r="R53" s="86">
        <f t="shared" si="11"/>
        <v>0</v>
      </c>
      <c r="S53" s="86">
        <f t="shared" si="11"/>
        <v>15000</v>
      </c>
      <c r="T53" s="86">
        <f t="shared" si="11"/>
        <v>0</v>
      </c>
      <c r="U53" s="86">
        <f t="shared" si="11"/>
        <v>0</v>
      </c>
      <c r="V53" s="86">
        <f t="shared" si="11"/>
        <v>14000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636293</v>
      </c>
      <c r="AC53" s="86">
        <f t="shared" si="11"/>
        <v>0</v>
      </c>
      <c r="AD53" s="86">
        <f t="shared" si="11"/>
        <v>0</v>
      </c>
      <c r="AE53" s="86">
        <f t="shared" si="11"/>
        <v>264158</v>
      </c>
      <c r="AF53" s="86">
        <f t="shared" si="11"/>
        <v>0</v>
      </c>
      <c r="AG53" s="86">
        <f t="shared" si="11"/>
        <v>0</v>
      </c>
      <c r="AH53" s="86">
        <f t="shared" si="11"/>
        <v>11000</v>
      </c>
      <c r="AI53" s="86">
        <f t="shared" si="11"/>
        <v>0</v>
      </c>
      <c r="AJ53" s="86">
        <f t="shared" si="11"/>
        <v>0</v>
      </c>
      <c r="AK53" s="86">
        <f t="shared" si="11"/>
        <v>81700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13400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2000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236445</v>
      </c>
      <c r="BJ53" s="86">
        <f t="shared" si="11"/>
        <v>0</v>
      </c>
      <c r="BK53" s="86">
        <f t="shared" si="11"/>
        <v>0</v>
      </c>
      <c r="BL53" s="86">
        <f t="shared" si="11"/>
        <v>304426</v>
      </c>
      <c r="BM53" s="86">
        <f t="shared" si="11"/>
        <v>0</v>
      </c>
      <c r="BN53" s="86">
        <f t="shared" si="11"/>
        <v>0</v>
      </c>
      <c r="BO53" s="86">
        <f t="shared" si="11"/>
        <v>500000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575000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3945067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 password="D3C7" sheet="1" objects="1" scenarios="1"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IF((Spese_Rendiconto_Anno0!BV53+Spese_Rendiconto_Anno0!BW53-Entrate_Rendiconto_Anno0!D58)&lt;0,Entrate_Rendiconto_Anno0!D58-Spese_Rendiconto_Anno0!BV53-Spese_Rendiconto_Anno0!BW53,0)</f>
        <v>0</v>
      </c>
      <c r="BW54" s="93"/>
      <c r="BX54" s="94">
        <f>IF((Spese_Rendiconto_Anno0!BX53-Entrate_Rendiconto_Anno0!E58)&lt;0,Entrate_Rendiconto_Anno0!E58-Spese_Rendiconto_Anno0!BX53,0)</f>
        <v>0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2018-04-05T11:35:34Z</dcterms:modified>
  <cp:category/>
  <cp:version/>
  <cp:contentType/>
  <cp:contentStatus/>
</cp:coreProperties>
</file>