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8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8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'Entrate_Rendiconto_2018'!$B$1:$E$59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'Spese_Rendiconto_2018'!$B$1:$BX$54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'Spese_Rendiconto_2018'!$B:$C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<sst xmlns="http://schemas.openxmlformats.org/spreadsheetml/2006/main" count="870" uniqueCount="149">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</sst>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31368</v>
      </c>
      <c r="E5" s="38"/>
    </row>
    <row r="6" spans="2:5" ht="15">
      <c r="B6" s="8"/>
      <c r="C6" s="5" t="s">
        <v>5</v>
      </c>
      <c r="D6" s="39">
        <v>266753.57999999996</v>
      </c>
      <c r="E6" s="40"/>
    </row>
    <row r="7" spans="2:5" ht="15">
      <c r="B7" s="8"/>
      <c r="C7" s="5" t="s">
        <v>6</v>
      </c>
      <c r="D7" s="39">
        <v>350000</v>
      </c>
      <c r="E7" s="40"/>
    </row>
    <row r="8" spans="2:5" ht="15.75" thickBot="1">
      <c r="B8" s="9"/>
      <c r="C8" s="6" t="s">
        <v>7</v>
      </c>
      <c r="D8" s="41"/>
      <c r="E8" s="42">
        <v>202540.93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831698.8300000001</v>
      </c>
      <c r="E10" s="45">
        <v>818652.5399999999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831698.8300000001</v>
      </c>
      <c r="E16" s="51">
        <f>E10+E11+E12+E13+E14+E15</f>
        <v>818652.5399999999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159644.77</v>
      </c>
      <c r="E18" s="45">
        <v>132232.7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159644.77</v>
      </c>
      <c r="E23" s="51">
        <f>E18+E19+E20+E21+E22</f>
        <v>132232.7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217940.44999999998</v>
      </c>
      <c r="E25" s="45">
        <v>215775.82</v>
      </c>
    </row>
    <row r="26" spans="2:5" ht="15">
      <c r="B26" s="13">
        <v>30200</v>
      </c>
      <c r="C26" s="54" t="s">
        <v>28</v>
      </c>
      <c r="D26" s="39">
        <v>532.91</v>
      </c>
      <c r="E26" s="45">
        <v>532.91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54666.89</v>
      </c>
      <c r="E29" s="50">
        <v>58769.30000000001</v>
      </c>
    </row>
    <row r="30" spans="2:5" ht="15.75" thickBot="1">
      <c r="B30" s="16">
        <v>30000</v>
      </c>
      <c r="C30" s="15" t="s">
        <v>32</v>
      </c>
      <c r="D30" s="48">
        <f>D25+D26+D27+D28+D29</f>
        <v>273140.25</v>
      </c>
      <c r="E30" s="51">
        <f>E25+E26+E27+E28+E29</f>
        <v>275078.03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2928</v>
      </c>
      <c r="E33" s="59">
        <v>258538.64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9078.41</v>
      </c>
      <c r="E36" s="50">
        <v>9078.41</v>
      </c>
    </row>
    <row r="37" spans="2:5" ht="15.75" thickBot="1">
      <c r="B37" s="16">
        <v>40000</v>
      </c>
      <c r="C37" s="15" t="s">
        <v>40</v>
      </c>
      <c r="D37" s="48">
        <f>D32+D33+D34+D35+D36</f>
        <v>12006.41</v>
      </c>
      <c r="E37" s="51">
        <f>E32+E33+E34+E35+E36</f>
        <v>267617.05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41754.5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41754.5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186738.33000000002</v>
      </c>
      <c r="E54" s="45">
        <v>185804.57000000007</v>
      </c>
    </row>
    <row r="55" spans="2:5" ht="15">
      <c r="B55" s="13">
        <v>90200</v>
      </c>
      <c r="C55" s="54" t="s">
        <v>62</v>
      </c>
      <c r="D55" s="61">
        <v>23432.59</v>
      </c>
      <c r="E55" s="62">
        <v>22192.08</v>
      </c>
    </row>
    <row r="56" spans="2:5" ht="15.75" thickBot="1">
      <c r="B56" s="16">
        <v>90000</v>
      </c>
      <c r="C56" s="15" t="s">
        <v>63</v>
      </c>
      <c r="D56" s="48">
        <f>D54+D55</f>
        <v>210170.92</v>
      </c>
      <c r="E56" s="51">
        <f>E54+E55</f>
        <v>207996.65000000008</v>
      </c>
    </row>
    <row r="57" spans="2:5" ht="16.5" thickBot="1" thickTop="1">
      <c r="B57" s="109" t="s">
        <v>64</v>
      </c>
      <c r="C57" s="110"/>
      <c r="D57" s="52">
        <f>D16+D23+D30+D37+D43+D49+D52+D56</f>
        <v>1528415.68</v>
      </c>
      <c r="E57" s="55">
        <f>E16+E23+E30+E37+E43+E49+E52+E56</f>
        <v>1701576.9700000002</v>
      </c>
    </row>
    <row r="58" spans="2:5" ht="16.5" thickBot="1" thickTop="1">
      <c r="B58" s="109" t="s">
        <v>65</v>
      </c>
      <c r="C58" s="110"/>
      <c r="D58" s="52">
        <f>D57+D5+D6+D7+D8</f>
        <v>2176537.26</v>
      </c>
      <c r="E58" s="55">
        <f>E57+E5+E6+E7+E8</f>
        <v>1904117.9000000001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IF((Spese_Rendiconto_2018!BV53+Spese_Rendiconto_2018!BW53-Entrate_Rendiconto_2018!D58)&gt;0,Spese_Rendiconto_2018!BV53+Spese_Rendiconto_2018!BW53-Entrate_Rendiconto_2018!D58,0)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157902.46</v>
      </c>
      <c r="E10" s="89">
        <v>23256</v>
      </c>
      <c r="F10" s="90">
        <v>156374.46</v>
      </c>
      <c r="G10" s="88"/>
      <c r="H10" s="89"/>
      <c r="I10" s="90"/>
      <c r="J10" s="97">
        <v>23415.449999999997</v>
      </c>
      <c r="K10" s="89">
        <v>0</v>
      </c>
      <c r="L10" s="101">
        <v>23415.449999999997</v>
      </c>
      <c r="M10" s="91">
        <v>26761.59</v>
      </c>
      <c r="N10" s="89">
        <v>0</v>
      </c>
      <c r="O10" s="90">
        <v>26760.45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55368.83000000001</v>
      </c>
      <c r="AF10" s="89">
        <v>0</v>
      </c>
      <c r="AG10" s="90">
        <v>55368.83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263448.32999999996</v>
      </c>
      <c r="BW10" s="77">
        <f aca="true" t="shared" si="1" ref="BW10:BW19">E10+H10+K10+N10+Q10+T10+W10+Z10+AC10+AF10+AI10+AL10+AO10+AR10+AU10+AX10+BA10+BD10+BG10+BJ10+BM10+BP10+BS10</f>
        <v>23256</v>
      </c>
      <c r="BX10" s="79">
        <f aca="true" t="shared" si="2" ref="BX10:BX19">F10+I10+L10+O10+R10+U10+X10+AA10+AD10+AG10+AJ10+AM10+AP10+AS10+AV10+AY10+BB10+BE10+BH10+BK10+BN10+BQ10+BT10</f>
        <v>261919.19</v>
      </c>
    </row>
    <row r="11" spans="2:76" ht="15">
      <c r="B11" s="13">
        <v>102</v>
      </c>
      <c r="C11" s="25" t="s">
        <v>92</v>
      </c>
      <c r="D11" s="88">
        <v>10486.409999999998</v>
      </c>
      <c r="E11" s="89">
        <v>0</v>
      </c>
      <c r="F11" s="90">
        <v>32063.73</v>
      </c>
      <c r="G11" s="88"/>
      <c r="H11" s="89"/>
      <c r="I11" s="90"/>
      <c r="J11" s="97">
        <v>1486.43</v>
      </c>
      <c r="K11" s="89">
        <v>0</v>
      </c>
      <c r="L11" s="101">
        <v>1486.43</v>
      </c>
      <c r="M11" s="91">
        <v>1762.42</v>
      </c>
      <c r="N11" s="89">
        <v>0</v>
      </c>
      <c r="O11" s="90">
        <v>1762.4199999999998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3703.81</v>
      </c>
      <c r="AF11" s="89">
        <v>0</v>
      </c>
      <c r="AG11" s="90">
        <v>3703.81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17439.07</v>
      </c>
      <c r="BW11" s="77">
        <f t="shared" si="1"/>
        <v>0</v>
      </c>
      <c r="BX11" s="79">
        <f t="shared" si="2"/>
        <v>39016.38999999999</v>
      </c>
    </row>
    <row r="12" spans="2:76" ht="15">
      <c r="B12" s="13">
        <v>103</v>
      </c>
      <c r="C12" s="25" t="s">
        <v>93</v>
      </c>
      <c r="D12" s="88">
        <v>152753.44</v>
      </c>
      <c r="E12" s="89">
        <v>0</v>
      </c>
      <c r="F12" s="90">
        <v>146552.1</v>
      </c>
      <c r="G12" s="88"/>
      <c r="H12" s="89"/>
      <c r="I12" s="90"/>
      <c r="J12" s="97">
        <v>1041.8</v>
      </c>
      <c r="K12" s="89">
        <v>0</v>
      </c>
      <c r="L12" s="101">
        <v>1323.57</v>
      </c>
      <c r="M12" s="91">
        <v>111360.62999999999</v>
      </c>
      <c r="N12" s="89">
        <v>0</v>
      </c>
      <c r="O12" s="90">
        <v>123727.16</v>
      </c>
      <c r="P12" s="91">
        <v>4139.54</v>
      </c>
      <c r="Q12" s="89">
        <v>0</v>
      </c>
      <c r="R12" s="90">
        <v>5309.929999999999</v>
      </c>
      <c r="S12" s="91">
        <v>960.9</v>
      </c>
      <c r="T12" s="89">
        <v>0</v>
      </c>
      <c r="U12" s="90">
        <v>460.9</v>
      </c>
      <c r="V12" s="91">
        <v>2227.62</v>
      </c>
      <c r="W12" s="89">
        <v>0</v>
      </c>
      <c r="X12" s="90">
        <v>2569.22</v>
      </c>
      <c r="Y12" s="91"/>
      <c r="Z12" s="89"/>
      <c r="AA12" s="90"/>
      <c r="AB12" s="91">
        <v>214611.13</v>
      </c>
      <c r="AC12" s="89">
        <v>0</v>
      </c>
      <c r="AD12" s="90">
        <v>242852.90000000002</v>
      </c>
      <c r="AE12" s="91">
        <v>116632.36000000002</v>
      </c>
      <c r="AF12" s="89">
        <v>0</v>
      </c>
      <c r="AG12" s="90">
        <v>124779.61000000002</v>
      </c>
      <c r="AH12" s="91">
        <v>1000</v>
      </c>
      <c r="AI12" s="89">
        <v>0</v>
      </c>
      <c r="AJ12" s="90">
        <v>2000</v>
      </c>
      <c r="AK12" s="91">
        <v>7730.860000000001</v>
      </c>
      <c r="AL12" s="89">
        <v>0</v>
      </c>
      <c r="AM12" s="90">
        <v>10938.290000000003</v>
      </c>
      <c r="AN12" s="91"/>
      <c r="AO12" s="89"/>
      <c r="AP12" s="90"/>
      <c r="AQ12" s="91">
        <v>0</v>
      </c>
      <c r="AR12" s="89">
        <v>0</v>
      </c>
      <c r="AS12" s="90">
        <v>900</v>
      </c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612458.28</v>
      </c>
      <c r="BW12" s="77">
        <f t="shared" si="1"/>
        <v>0</v>
      </c>
      <c r="BX12" s="79">
        <f t="shared" si="2"/>
        <v>661413.68</v>
      </c>
    </row>
    <row r="13" spans="2:76" ht="15">
      <c r="B13" s="13">
        <v>104</v>
      </c>
      <c r="C13" s="25" t="s">
        <v>19</v>
      </c>
      <c r="D13" s="88">
        <v>53706.6</v>
      </c>
      <c r="E13" s="89">
        <v>0</v>
      </c>
      <c r="F13" s="90">
        <v>39615.020000000004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12062.45</v>
      </c>
      <c r="N13" s="89">
        <v>0</v>
      </c>
      <c r="O13" s="90">
        <v>10176.52</v>
      </c>
      <c r="P13" s="91"/>
      <c r="Q13" s="89"/>
      <c r="R13" s="90"/>
      <c r="S13" s="91">
        <v>250</v>
      </c>
      <c r="T13" s="89">
        <v>0</v>
      </c>
      <c r="U13" s="90">
        <v>250</v>
      </c>
      <c r="V13" s="91">
        <v>3640.5</v>
      </c>
      <c r="W13" s="89">
        <v>0</v>
      </c>
      <c r="X13" s="90">
        <v>2298.5</v>
      </c>
      <c r="Y13" s="91"/>
      <c r="Z13" s="89"/>
      <c r="AA13" s="90"/>
      <c r="AB13" s="91">
        <v>9058.08</v>
      </c>
      <c r="AC13" s="89">
        <v>0</v>
      </c>
      <c r="AD13" s="90">
        <v>11683.86</v>
      </c>
      <c r="AE13" s="91"/>
      <c r="AF13" s="89"/>
      <c r="AG13" s="90"/>
      <c r="AH13" s="91"/>
      <c r="AI13" s="89"/>
      <c r="AJ13" s="90"/>
      <c r="AK13" s="91">
        <v>83016.65000000001</v>
      </c>
      <c r="AL13" s="89">
        <v>0</v>
      </c>
      <c r="AM13" s="90">
        <v>85154.77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161734.28000000003</v>
      </c>
      <c r="BW13" s="77">
        <f t="shared" si="1"/>
        <v>0</v>
      </c>
      <c r="BX13" s="79">
        <f t="shared" si="2"/>
        <v>149178.67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>
        <v>9155.55</v>
      </c>
      <c r="N16" s="89">
        <v>0</v>
      </c>
      <c r="O16" s="90">
        <v>9154.55</v>
      </c>
      <c r="P16" s="97">
        <v>690.25</v>
      </c>
      <c r="Q16" s="89">
        <v>0</v>
      </c>
      <c r="R16" s="101">
        <v>690.25</v>
      </c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9353.47</v>
      </c>
      <c r="BM16" s="89">
        <v>0</v>
      </c>
      <c r="BN16" s="90">
        <v>9353.470000000001</v>
      </c>
      <c r="BO16" s="91"/>
      <c r="BP16" s="89"/>
      <c r="BQ16" s="90"/>
      <c r="BR16" s="97"/>
      <c r="BS16" s="89"/>
      <c r="BT16" s="101"/>
      <c r="BU16" s="76"/>
      <c r="BV16" s="85">
        <f t="shared" si="0"/>
        <v>19199.269999999997</v>
      </c>
      <c r="BW16" s="77">
        <f t="shared" si="1"/>
        <v>0</v>
      </c>
      <c r="BX16" s="79">
        <f t="shared" si="2"/>
        <v>19198.27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70</v>
      </c>
      <c r="E18" s="89">
        <v>0</v>
      </c>
      <c r="F18" s="90">
        <v>250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70</v>
      </c>
      <c r="BW18" s="77">
        <f t="shared" si="1"/>
        <v>0</v>
      </c>
      <c r="BX18" s="79">
        <f t="shared" si="2"/>
        <v>250</v>
      </c>
    </row>
    <row r="19" spans="2:76" ht="15">
      <c r="B19" s="13">
        <v>110</v>
      </c>
      <c r="C19" s="25" t="s">
        <v>98</v>
      </c>
      <c r="D19" s="88">
        <v>28138.06</v>
      </c>
      <c r="E19" s="89">
        <v>0</v>
      </c>
      <c r="F19" s="90">
        <v>28138.06</v>
      </c>
      <c r="G19" s="88"/>
      <c r="H19" s="89"/>
      <c r="I19" s="90"/>
      <c r="J19" s="97">
        <v>502</v>
      </c>
      <c r="K19" s="89">
        <v>0</v>
      </c>
      <c r="L19" s="101">
        <v>502</v>
      </c>
      <c r="M19" s="97">
        <v>3524.02</v>
      </c>
      <c r="N19" s="89">
        <v>0</v>
      </c>
      <c r="O19" s="101">
        <v>3524.02</v>
      </c>
      <c r="P19" s="97"/>
      <c r="Q19" s="89"/>
      <c r="R19" s="101"/>
      <c r="S19" s="97">
        <v>0</v>
      </c>
      <c r="T19" s="89">
        <v>0</v>
      </c>
      <c r="U19" s="101">
        <v>0</v>
      </c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0</v>
      </c>
      <c r="AE19" s="97">
        <v>3772.9</v>
      </c>
      <c r="AF19" s="89">
        <v>0</v>
      </c>
      <c r="AG19" s="101">
        <v>3772.9</v>
      </c>
      <c r="AH19" s="97"/>
      <c r="AI19" s="89"/>
      <c r="AJ19" s="101"/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35936.98</v>
      </c>
      <c r="BW19" s="77">
        <f t="shared" si="1"/>
        <v>0</v>
      </c>
      <c r="BX19" s="79">
        <f t="shared" si="2"/>
        <v>35936.98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403056.97</v>
      </c>
      <c r="E20" s="78">
        <f t="shared" si="3"/>
        <v>23256</v>
      </c>
      <c r="F20" s="79">
        <f t="shared" si="3"/>
        <v>402993.37000000005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26445.679999999997</v>
      </c>
      <c r="K20" s="78">
        <f t="shared" si="3"/>
        <v>0</v>
      </c>
      <c r="L20" s="77">
        <f t="shared" si="3"/>
        <v>26727.449999999997</v>
      </c>
      <c r="M20" s="98">
        <f t="shared" si="3"/>
        <v>164626.65999999997</v>
      </c>
      <c r="N20" s="78">
        <f t="shared" si="3"/>
        <v>0</v>
      </c>
      <c r="O20" s="77">
        <f t="shared" si="3"/>
        <v>175105.11999999997</v>
      </c>
      <c r="P20" s="98">
        <f t="shared" si="3"/>
        <v>4829.79</v>
      </c>
      <c r="Q20" s="78">
        <f t="shared" si="3"/>
        <v>0</v>
      </c>
      <c r="R20" s="77">
        <f t="shared" si="3"/>
        <v>6000.179999999999</v>
      </c>
      <c r="S20" s="98">
        <f t="shared" si="3"/>
        <v>1210.9</v>
      </c>
      <c r="T20" s="78">
        <f t="shared" si="3"/>
        <v>0</v>
      </c>
      <c r="U20" s="77">
        <f t="shared" si="3"/>
        <v>710.9</v>
      </c>
      <c r="V20" s="98">
        <f t="shared" si="3"/>
        <v>5868.12</v>
      </c>
      <c r="W20" s="78">
        <f t="shared" si="3"/>
        <v>0</v>
      </c>
      <c r="X20" s="77">
        <f t="shared" si="3"/>
        <v>4867.719999999999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223669.21</v>
      </c>
      <c r="AC20" s="78">
        <f t="shared" si="3"/>
        <v>0</v>
      </c>
      <c r="AD20" s="77">
        <f t="shared" si="3"/>
        <v>254536.76</v>
      </c>
      <c r="AE20" s="98">
        <f t="shared" si="3"/>
        <v>179477.90000000002</v>
      </c>
      <c r="AF20" s="78">
        <f t="shared" si="3"/>
        <v>0</v>
      </c>
      <c r="AG20" s="77">
        <f t="shared" si="3"/>
        <v>187625.15</v>
      </c>
      <c r="AH20" s="98">
        <f t="shared" si="3"/>
        <v>1000</v>
      </c>
      <c r="AI20" s="78">
        <f t="shared" si="3"/>
        <v>0</v>
      </c>
      <c r="AJ20" s="77">
        <f t="shared" si="3"/>
        <v>2000</v>
      </c>
      <c r="AK20" s="98">
        <f t="shared" si="3"/>
        <v>90747.51000000001</v>
      </c>
      <c r="AL20" s="78">
        <f t="shared" si="3"/>
        <v>0</v>
      </c>
      <c r="AM20" s="77">
        <f t="shared" si="3"/>
        <v>96093.06000000001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900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9353.47</v>
      </c>
      <c r="BM20" s="78">
        <f t="shared" si="3"/>
        <v>0</v>
      </c>
      <c r="BN20" s="77">
        <f t="shared" si="3"/>
        <v>9353.470000000001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1110286.21</v>
      </c>
      <c r="BW20" s="77">
        <f>BW10+BW11+BW12+BW13+BW14+BW15+BW16+BW17+BW18+BW19</f>
        <v>23256</v>
      </c>
      <c r="BX20" s="95">
        <f>BX10+BX11+BX12+BX13+BX14+BX15+BX16+BX17+BX18+BX19</f>
        <v>1166913.18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>
        <v>0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59794.41</v>
      </c>
      <c r="N24" s="89">
        <v>137275.34</v>
      </c>
      <c r="O24" s="101">
        <v>46230.45</v>
      </c>
      <c r="P24" s="97"/>
      <c r="Q24" s="89"/>
      <c r="R24" s="101"/>
      <c r="S24" s="97">
        <v>0</v>
      </c>
      <c r="T24" s="89">
        <v>0</v>
      </c>
      <c r="U24" s="101">
        <v>0</v>
      </c>
      <c r="V24" s="97">
        <v>0</v>
      </c>
      <c r="W24" s="89">
        <v>0</v>
      </c>
      <c r="X24" s="101">
        <v>0</v>
      </c>
      <c r="Y24" s="97"/>
      <c r="Z24" s="89"/>
      <c r="AA24" s="101"/>
      <c r="AB24" s="97">
        <v>2928</v>
      </c>
      <c r="AC24" s="89">
        <v>0</v>
      </c>
      <c r="AD24" s="101">
        <v>34384.17</v>
      </c>
      <c r="AE24" s="97">
        <v>0</v>
      </c>
      <c r="AF24" s="89">
        <v>0</v>
      </c>
      <c r="AG24" s="101">
        <v>0</v>
      </c>
      <c r="AH24" s="97"/>
      <c r="AI24" s="89"/>
      <c r="AJ24" s="101"/>
      <c r="AK24" s="97">
        <v>31519.090000000007</v>
      </c>
      <c r="AL24" s="89">
        <v>5377.39</v>
      </c>
      <c r="AM24" s="101">
        <v>16592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94241.50000000001</v>
      </c>
      <c r="BW24" s="77">
        <f t="shared" si="4"/>
        <v>142652.73</v>
      </c>
      <c r="BX24" s="79">
        <f t="shared" si="4"/>
        <v>97206.62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>
        <v>0</v>
      </c>
      <c r="W25" s="89">
        <v>0</v>
      </c>
      <c r="X25" s="101">
        <v>30000</v>
      </c>
      <c r="Y25" s="97"/>
      <c r="Z25" s="89"/>
      <c r="AA25" s="101"/>
      <c r="AB25" s="97">
        <v>0</v>
      </c>
      <c r="AC25" s="89">
        <v>0</v>
      </c>
      <c r="AD25" s="101">
        <v>0</v>
      </c>
      <c r="AE25" s="97">
        <v>0</v>
      </c>
      <c r="AF25" s="89">
        <v>0</v>
      </c>
      <c r="AG25" s="101">
        <v>0</v>
      </c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30000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>
        <v>71131.21000000002</v>
      </c>
      <c r="N27" s="89">
        <v>291366.46</v>
      </c>
      <c r="O27" s="101">
        <v>87698.81</v>
      </c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>
        <v>0</v>
      </c>
      <c r="Y27" s="97">
        <v>0</v>
      </c>
      <c r="Z27" s="89">
        <v>0</v>
      </c>
      <c r="AA27" s="101">
        <v>0</v>
      </c>
      <c r="AB27" s="97">
        <v>0</v>
      </c>
      <c r="AC27" s="89">
        <v>0</v>
      </c>
      <c r="AD27" s="101">
        <v>0</v>
      </c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71131.21000000002</v>
      </c>
      <c r="BW27" s="77">
        <f t="shared" si="4"/>
        <v>291366.46</v>
      </c>
      <c r="BX27" s="79">
        <f t="shared" si="4"/>
        <v>87698.81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130925.62000000002</v>
      </c>
      <c r="N28" s="78">
        <f t="shared" si="5"/>
        <v>428641.80000000005</v>
      </c>
      <c r="O28" s="77">
        <f t="shared" si="5"/>
        <v>133929.26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30000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2928</v>
      </c>
      <c r="AC28" s="78">
        <f t="shared" si="5"/>
        <v>0</v>
      </c>
      <c r="AD28" s="77">
        <f t="shared" si="5"/>
        <v>34384.17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31519.090000000007</v>
      </c>
      <c r="AL28" s="78">
        <f t="shared" si="6"/>
        <v>5377.39</v>
      </c>
      <c r="AM28" s="77">
        <f t="shared" si="6"/>
        <v>16592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165372.71000000002</v>
      </c>
      <c r="BW28" s="77">
        <f>BW23+BW24+BW25+BW26+BW27</f>
        <v>434019.19000000006</v>
      </c>
      <c r="BX28" s="95">
        <f>BX23+BX24+BX25+BX26+BX27</f>
        <v>214905.43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115217.34000000001</v>
      </c>
      <c r="BM40" s="89">
        <v>0</v>
      </c>
      <c r="BN40" s="101">
        <v>115217.33999999998</v>
      </c>
      <c r="BO40" s="97"/>
      <c r="BP40" s="89"/>
      <c r="BQ40" s="101"/>
      <c r="BR40" s="97"/>
      <c r="BS40" s="89"/>
      <c r="BT40" s="101"/>
      <c r="BU40" s="76"/>
      <c r="BV40" s="85">
        <f t="shared" si="10"/>
        <v>115217.34000000001</v>
      </c>
      <c r="BW40" s="77">
        <f t="shared" si="10"/>
        <v>0</v>
      </c>
      <c r="BX40" s="79">
        <f t="shared" si="10"/>
        <v>115217.33999999998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115217.34000000001</v>
      </c>
      <c r="BM42" s="78">
        <f t="shared" si="12"/>
        <v>0</v>
      </c>
      <c r="BN42" s="77">
        <f t="shared" si="12"/>
        <v>115217.33999999998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115217.34000000001</v>
      </c>
      <c r="BW42" s="77">
        <f>BW38+BW39+BW40+BW41</f>
        <v>0</v>
      </c>
      <c r="BX42" s="95">
        <f>BX38+BX39+BX40+BX41</f>
        <v>115217.33999999998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186738.33000000002</v>
      </c>
      <c r="BS49" s="89">
        <v>0</v>
      </c>
      <c r="BT49" s="101">
        <v>183392.22000000003</v>
      </c>
      <c r="BU49" s="76"/>
      <c r="BV49" s="85">
        <f aca="true" t="shared" si="15" ref="BV49:BX50">D49+G49+J49+M49+P49+S49+V49+Y49+AB49+AE49+AH49+AK49+AN49+AQ49+AT49+AW49+AZ49+BC49+BF49+BI49+BL49+BO49+BR49</f>
        <v>186738.33000000002</v>
      </c>
      <c r="BW49" s="77">
        <f t="shared" si="15"/>
        <v>0</v>
      </c>
      <c r="BX49" s="79">
        <f t="shared" si="15"/>
        <v>183392.22000000003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23432.59</v>
      </c>
      <c r="BS50" s="89">
        <v>0</v>
      </c>
      <c r="BT50" s="101">
        <v>16240.14</v>
      </c>
      <c r="BU50" s="76"/>
      <c r="BV50" s="85">
        <f t="shared" si="15"/>
        <v>23432.59</v>
      </c>
      <c r="BW50" s="77">
        <f t="shared" si="15"/>
        <v>0</v>
      </c>
      <c r="BX50" s="79">
        <f t="shared" si="15"/>
        <v>16240.14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210170.92</v>
      </c>
      <c r="BS51" s="78">
        <f>BS49+BS50</f>
        <v>0</v>
      </c>
      <c r="BT51" s="77">
        <f>BT49+BT50</f>
        <v>199632.36000000004</v>
      </c>
      <c r="BU51" s="85"/>
      <c r="BV51" s="85">
        <f>BV49+BV50</f>
        <v>210170.92</v>
      </c>
      <c r="BW51" s="77">
        <f>BW49+BW50</f>
        <v>0</v>
      </c>
      <c r="BX51" s="95">
        <f>BX49+BX50</f>
        <v>199632.36000000004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403056.97</v>
      </c>
      <c r="E53" s="86">
        <f t="shared" si="18"/>
        <v>23256</v>
      </c>
      <c r="F53" s="86">
        <f t="shared" si="18"/>
        <v>402993.37000000005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26445.679999999997</v>
      </c>
      <c r="K53" s="86">
        <f t="shared" si="18"/>
        <v>0</v>
      </c>
      <c r="L53" s="86">
        <f t="shared" si="18"/>
        <v>26727.449999999997</v>
      </c>
      <c r="M53" s="86">
        <f t="shared" si="18"/>
        <v>295552.28</v>
      </c>
      <c r="N53" s="86">
        <f t="shared" si="18"/>
        <v>428641.80000000005</v>
      </c>
      <c r="O53" s="86">
        <f t="shared" si="18"/>
        <v>309034.38</v>
      </c>
      <c r="P53" s="86">
        <f t="shared" si="18"/>
        <v>4829.79</v>
      </c>
      <c r="Q53" s="86">
        <f t="shared" si="18"/>
        <v>0</v>
      </c>
      <c r="R53" s="86">
        <f t="shared" si="18"/>
        <v>6000.179999999999</v>
      </c>
      <c r="S53" s="86">
        <f t="shared" si="18"/>
        <v>1210.9</v>
      </c>
      <c r="T53" s="86">
        <f t="shared" si="18"/>
        <v>0</v>
      </c>
      <c r="U53" s="86">
        <f t="shared" si="18"/>
        <v>710.9</v>
      </c>
      <c r="V53" s="86">
        <f t="shared" si="18"/>
        <v>5868.12</v>
      </c>
      <c r="W53" s="86">
        <f t="shared" si="18"/>
        <v>0</v>
      </c>
      <c r="X53" s="86">
        <f t="shared" si="18"/>
        <v>34867.72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226597.21</v>
      </c>
      <c r="AC53" s="86">
        <f t="shared" si="18"/>
        <v>0</v>
      </c>
      <c r="AD53" s="86">
        <f t="shared" si="18"/>
        <v>288920.93</v>
      </c>
      <c r="AE53" s="86">
        <f t="shared" si="18"/>
        <v>179477.90000000002</v>
      </c>
      <c r="AF53" s="86">
        <f t="shared" si="18"/>
        <v>0</v>
      </c>
      <c r="AG53" s="86">
        <f t="shared" si="18"/>
        <v>187625.15</v>
      </c>
      <c r="AH53" s="86">
        <f t="shared" si="18"/>
        <v>1000</v>
      </c>
      <c r="AI53" s="86">
        <f t="shared" si="18"/>
        <v>0</v>
      </c>
      <c r="AJ53" s="86">
        <f aca="true" t="shared" si="19" ref="AJ53:BT53">AJ20+AJ28+AJ35+AJ42+AJ46+AJ51</f>
        <v>2000</v>
      </c>
      <c r="AK53" s="86">
        <f t="shared" si="19"/>
        <v>122266.60000000002</v>
      </c>
      <c r="AL53" s="86">
        <f t="shared" si="19"/>
        <v>5377.39</v>
      </c>
      <c r="AM53" s="86">
        <f t="shared" si="19"/>
        <v>112685.06000000001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900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124570.81000000001</v>
      </c>
      <c r="BM53" s="86">
        <f t="shared" si="19"/>
        <v>0</v>
      </c>
      <c r="BN53" s="86">
        <f t="shared" si="19"/>
        <v>124570.80999999998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210170.92</v>
      </c>
      <c r="BS53" s="86">
        <f t="shared" si="19"/>
        <v>0</v>
      </c>
      <c r="BT53" s="86">
        <f t="shared" si="19"/>
        <v>199632.36000000004</v>
      </c>
      <c r="BU53" s="86">
        <f>BU8</f>
        <v>0</v>
      </c>
      <c r="BV53" s="102">
        <f>BV8+BV20+BV28+BV35+BV42+BV46+BV51</f>
        <v>1601047.18</v>
      </c>
      <c r="BW53" s="87">
        <f>BW20+BW28+BW35+BW42+BW46+BW51</f>
        <v>457275.19000000006</v>
      </c>
      <c r="BX53" s="87">
        <f>BX20+BX28+BX35+BX42+BX46+BX51</f>
        <v>1696668.31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IF((Spese_Rendiconto_2018!BV53+Spese_Rendiconto_2018!BW53-Entrate_Rendiconto_2018!D58)&lt;0,Entrate_Rendiconto_2018!D58-Spese_Rendiconto_2018!BV53-Spese_Rendiconto_2018!BW53,0)</f>
        <v>118214.88999999978</v>
      </c>
      <c r="BW54" s="93"/>
      <c r="BX54" s="94">
        <f>IF((Spese_Rendiconto_2018!BX53-Entrate_Rendiconto_2018!E58)&lt;0,Entrate_Rendiconto_2018!E58-Spese_Rendiconto_2018!BX53,0)</f>
        <v>207449.59000000008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2019-05-09T12:39:18Z</dcterms:modified>
  <cp:category/>
  <cp:version/>
  <cp:contentType/>
  <cp:contentStatus/>
</cp:coreProperties>
</file>