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<sst xmlns="http://schemas.openxmlformats.org/spreadsheetml/2006/main" count="870" uniqueCount="149">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</sst>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19228</v>
      </c>
      <c r="E5" s="38"/>
    </row>
    <row r="6" spans="2:5" ht="15">
      <c r="B6" s="8"/>
      <c r="C6" s="5" t="s">
        <v>5</v>
      </c>
      <c r="D6" s="39">
        <v>168650.8</v>
      </c>
      <c r="E6" s="40"/>
    </row>
    <row r="7" spans="2:5" ht="15">
      <c r="B7" s="8"/>
      <c r="C7" s="5" t="s">
        <v>6</v>
      </c>
      <c r="D7" s="39">
        <v>837000</v>
      </c>
      <c r="E7" s="40"/>
    </row>
    <row r="8" spans="2:5" ht="15.75" thickBot="1">
      <c r="B8" s="9"/>
      <c r="C8" s="6" t="s">
        <v>7</v>
      </c>
      <c r="D8" s="41"/>
      <c r="E8" s="42">
        <v>1280927.1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287727.80999999994</v>
      </c>
      <c r="E10" s="45">
        <v>286330.69000000006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128035.96</v>
      </c>
      <c r="E14" s="45">
        <v>128035.96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415763.76999999996</v>
      </c>
      <c r="E16" s="51">
        <f>E10+E11+E12+E13+E14+E15</f>
        <v>414366.6500000001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290156.43999999994</v>
      </c>
      <c r="E18" s="45">
        <v>400374.94999999995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290156.43999999994</v>
      </c>
      <c r="E23" s="51">
        <f>E18+E19+E20+E21+E22</f>
        <v>400374.94999999995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55674.22</v>
      </c>
      <c r="E25" s="45">
        <v>43941.51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0.07</v>
      </c>
      <c r="E27" s="45">
        <v>0.07</v>
      </c>
    </row>
    <row r="28" spans="2:5" ht="15">
      <c r="B28" s="13">
        <v>30400</v>
      </c>
      <c r="C28" s="54" t="s">
        <v>30</v>
      </c>
      <c r="D28" s="49">
        <v>2.02</v>
      </c>
      <c r="E28" s="45">
        <v>2.02</v>
      </c>
    </row>
    <row r="29" spans="2:5" ht="15">
      <c r="B29" s="13">
        <v>30500</v>
      </c>
      <c r="C29" s="54" t="s">
        <v>31</v>
      </c>
      <c r="D29" s="60">
        <v>20759.879999999997</v>
      </c>
      <c r="E29" s="50">
        <v>90912.47000000002</v>
      </c>
    </row>
    <row r="30" spans="2:5" ht="15.75" thickBot="1">
      <c r="B30" s="16">
        <v>30000</v>
      </c>
      <c r="C30" s="15" t="s">
        <v>32</v>
      </c>
      <c r="D30" s="48">
        <f>D25+D26+D27+D28+D29</f>
        <v>76436.19</v>
      </c>
      <c r="E30" s="51">
        <f>E25+E26+E27+E28+E29</f>
        <v>134856.07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90000</v>
      </c>
      <c r="E33" s="59">
        <v>20000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5500</v>
      </c>
      <c r="E35" s="45">
        <v>5500</v>
      </c>
    </row>
    <row r="36" spans="2:5" ht="15">
      <c r="B36" s="13">
        <v>40500</v>
      </c>
      <c r="C36" s="54" t="s">
        <v>39</v>
      </c>
      <c r="D36" s="49">
        <v>95782.48000000001</v>
      </c>
      <c r="E36" s="50">
        <v>95782.48000000001</v>
      </c>
    </row>
    <row r="37" spans="2:5" ht="15.75" thickBot="1">
      <c r="B37" s="16">
        <v>40000</v>
      </c>
      <c r="C37" s="15" t="s">
        <v>40</v>
      </c>
      <c r="D37" s="48">
        <f>D32+D33+D34+D35+D36</f>
        <v>191282.48</v>
      </c>
      <c r="E37" s="51">
        <f>E32+E33+E34+E35+E36</f>
        <v>121282.48000000001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158297.4</v>
      </c>
      <c r="E54" s="45">
        <v>158297.39999999997</v>
      </c>
    </row>
    <row r="55" spans="2:5" ht="15">
      <c r="B55" s="13">
        <v>90200</v>
      </c>
      <c r="C55" s="54" t="s">
        <v>62</v>
      </c>
      <c r="D55" s="61">
        <v>50655.25000000001</v>
      </c>
      <c r="E55" s="62">
        <v>44043.700000000004</v>
      </c>
    </row>
    <row r="56" spans="2:5" ht="15.75" thickBot="1">
      <c r="B56" s="16">
        <v>90000</v>
      </c>
      <c r="C56" s="15" t="s">
        <v>63</v>
      </c>
      <c r="D56" s="48">
        <f>D54+D55</f>
        <v>208952.65</v>
      </c>
      <c r="E56" s="51">
        <f>E54+E55</f>
        <v>202341.09999999998</v>
      </c>
    </row>
    <row r="57" spans="2:5" ht="16.5" thickBot="1" thickTop="1">
      <c r="B57" s="109" t="s">
        <v>64</v>
      </c>
      <c r="C57" s="110"/>
      <c r="D57" s="52">
        <f>D16+D23+D30+D37+D43+D49+D52+D56</f>
        <v>1182591.5299999998</v>
      </c>
      <c r="E57" s="55">
        <f>E16+E23+E30+E37+E43+E49+E52+E56</f>
        <v>1273221.25</v>
      </c>
    </row>
    <row r="58" spans="2:5" ht="16.5" thickBot="1" thickTop="1">
      <c r="B58" s="109" t="s">
        <v>65</v>
      </c>
      <c r="C58" s="110"/>
      <c r="D58" s="52">
        <f>D57+D5+D6+D7+D8</f>
        <v>2207470.33</v>
      </c>
      <c r="E58" s="55">
        <f>E57+E5+E6+E7+E8</f>
        <v>2554148.35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IF((Spese_Rendiconto_2019!BV53+Spese_Rendiconto_2019!BW53-Entrate_Rendiconto_2019!D58)&gt;0,Spese_Rendiconto_2019!BV53+Spese_Rendiconto_2019!BW53-Entrate_Rendiconto_2019!D58,0)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187619.19</v>
      </c>
      <c r="E10" s="89">
        <v>0</v>
      </c>
      <c r="F10" s="90">
        <v>166219.19</v>
      </c>
      <c r="G10" s="88"/>
      <c r="H10" s="89"/>
      <c r="I10" s="90"/>
      <c r="J10" s="97">
        <v>35797.4</v>
      </c>
      <c r="K10" s="89">
        <v>0</v>
      </c>
      <c r="L10" s="101">
        <v>30697.399999999998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223416.59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196916.59</v>
      </c>
    </row>
    <row r="11" spans="2:76" ht="15">
      <c r="B11" s="13">
        <v>102</v>
      </c>
      <c r="C11" s="25" t="s">
        <v>92</v>
      </c>
      <c r="D11" s="88">
        <v>12844.82</v>
      </c>
      <c r="E11" s="89">
        <v>0</v>
      </c>
      <c r="F11" s="90">
        <v>12987.82</v>
      </c>
      <c r="G11" s="88"/>
      <c r="H11" s="89"/>
      <c r="I11" s="90"/>
      <c r="J11" s="97">
        <v>2221.13</v>
      </c>
      <c r="K11" s="89">
        <v>0</v>
      </c>
      <c r="L11" s="101">
        <v>2221.1299999999997</v>
      </c>
      <c r="M11" s="91">
        <v>275</v>
      </c>
      <c r="N11" s="89">
        <v>0</v>
      </c>
      <c r="O11" s="90">
        <v>275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35</v>
      </c>
      <c r="AF11" s="89">
        <v>0</v>
      </c>
      <c r="AG11" s="90">
        <v>35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>
        <v>188</v>
      </c>
      <c r="AX11" s="89">
        <v>0</v>
      </c>
      <c r="AY11" s="90">
        <v>184</v>
      </c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15563.95</v>
      </c>
      <c r="BW11" s="77">
        <f t="shared" si="1"/>
        <v>0</v>
      </c>
      <c r="BX11" s="79">
        <f t="shared" si="2"/>
        <v>15702.949999999999</v>
      </c>
    </row>
    <row r="12" spans="2:76" ht="15">
      <c r="B12" s="13">
        <v>103</v>
      </c>
      <c r="C12" s="25" t="s">
        <v>93</v>
      </c>
      <c r="D12" s="88">
        <v>133568.79</v>
      </c>
      <c r="E12" s="89">
        <v>0</v>
      </c>
      <c r="F12" s="90">
        <v>150546.75</v>
      </c>
      <c r="G12" s="88"/>
      <c r="H12" s="89"/>
      <c r="I12" s="90"/>
      <c r="J12" s="97">
        <v>770.05</v>
      </c>
      <c r="K12" s="89">
        <v>0</v>
      </c>
      <c r="L12" s="101">
        <v>770.05</v>
      </c>
      <c r="M12" s="91">
        <v>43832.15</v>
      </c>
      <c r="N12" s="89">
        <v>0</v>
      </c>
      <c r="O12" s="90">
        <v>40338.61</v>
      </c>
      <c r="P12" s="91"/>
      <c r="Q12" s="89"/>
      <c r="R12" s="90"/>
      <c r="S12" s="91">
        <v>0</v>
      </c>
      <c r="T12" s="89">
        <v>0</v>
      </c>
      <c r="U12" s="90">
        <v>0</v>
      </c>
      <c r="V12" s="91"/>
      <c r="W12" s="89"/>
      <c r="X12" s="90"/>
      <c r="Y12" s="91"/>
      <c r="Z12" s="89"/>
      <c r="AA12" s="90"/>
      <c r="AB12" s="91">
        <v>148229.91</v>
      </c>
      <c r="AC12" s="89">
        <v>0</v>
      </c>
      <c r="AD12" s="90">
        <v>140849.78</v>
      </c>
      <c r="AE12" s="91">
        <v>69814.72</v>
      </c>
      <c r="AF12" s="89">
        <v>0</v>
      </c>
      <c r="AG12" s="90">
        <v>69516.38999999998</v>
      </c>
      <c r="AH12" s="91"/>
      <c r="AI12" s="89"/>
      <c r="AJ12" s="90"/>
      <c r="AK12" s="91">
        <v>7566.599999999999</v>
      </c>
      <c r="AL12" s="89">
        <v>0</v>
      </c>
      <c r="AM12" s="90">
        <v>7456.800000000001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403782.22</v>
      </c>
      <c r="BW12" s="77">
        <f t="shared" si="1"/>
        <v>0</v>
      </c>
      <c r="BX12" s="79">
        <f t="shared" si="2"/>
        <v>409478.37999999995</v>
      </c>
    </row>
    <row r="13" spans="2:76" ht="15">
      <c r="B13" s="13">
        <v>104</v>
      </c>
      <c r="C13" s="25" t="s">
        <v>19</v>
      </c>
      <c r="D13" s="88">
        <v>3004.8999999999996</v>
      </c>
      <c r="E13" s="89">
        <v>0</v>
      </c>
      <c r="F13" s="90">
        <v>325.22999999999996</v>
      </c>
      <c r="G13" s="88"/>
      <c r="H13" s="89"/>
      <c r="I13" s="90"/>
      <c r="J13" s="97"/>
      <c r="K13" s="89"/>
      <c r="L13" s="101"/>
      <c r="M13" s="91">
        <v>43082.1</v>
      </c>
      <c r="N13" s="89">
        <v>0</v>
      </c>
      <c r="O13" s="90">
        <v>39501.34</v>
      </c>
      <c r="P13" s="91">
        <v>8000</v>
      </c>
      <c r="Q13" s="89">
        <v>0</v>
      </c>
      <c r="R13" s="90">
        <v>8000</v>
      </c>
      <c r="S13" s="91">
        <v>552</v>
      </c>
      <c r="T13" s="89">
        <v>0</v>
      </c>
      <c r="U13" s="90">
        <v>552</v>
      </c>
      <c r="V13" s="91"/>
      <c r="W13" s="89"/>
      <c r="X13" s="90"/>
      <c r="Y13" s="91">
        <v>3839.66</v>
      </c>
      <c r="Z13" s="89">
        <v>0</v>
      </c>
      <c r="AA13" s="90">
        <v>5548.53</v>
      </c>
      <c r="AB13" s="91">
        <v>0</v>
      </c>
      <c r="AC13" s="89">
        <v>0</v>
      </c>
      <c r="AD13" s="90">
        <v>0</v>
      </c>
      <c r="AE13" s="91">
        <v>4000</v>
      </c>
      <c r="AF13" s="89">
        <v>0</v>
      </c>
      <c r="AG13" s="90">
        <v>2217.25</v>
      </c>
      <c r="AH13" s="91">
        <v>2000</v>
      </c>
      <c r="AI13" s="89">
        <v>0</v>
      </c>
      <c r="AJ13" s="90">
        <v>2000</v>
      </c>
      <c r="AK13" s="91">
        <v>31660.87</v>
      </c>
      <c r="AL13" s="89">
        <v>0</v>
      </c>
      <c r="AM13" s="90">
        <v>34761.82</v>
      </c>
      <c r="AN13" s="91"/>
      <c r="AO13" s="89"/>
      <c r="AP13" s="90"/>
      <c r="AQ13" s="91">
        <v>6000</v>
      </c>
      <c r="AR13" s="89">
        <v>0</v>
      </c>
      <c r="AS13" s="90">
        <v>0</v>
      </c>
      <c r="AT13" s="91"/>
      <c r="AU13" s="89"/>
      <c r="AV13" s="90"/>
      <c r="AW13" s="97">
        <v>4441</v>
      </c>
      <c r="AX13" s="89">
        <v>0</v>
      </c>
      <c r="AY13" s="101">
        <v>4441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106580.53</v>
      </c>
      <c r="BW13" s="77">
        <f t="shared" si="1"/>
        <v>0</v>
      </c>
      <c r="BX13" s="79">
        <f t="shared" si="2"/>
        <v>97347.17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>
        <v>0</v>
      </c>
      <c r="N16" s="89">
        <v>0</v>
      </c>
      <c r="O16" s="90">
        <v>0</v>
      </c>
      <c r="P16" s="97"/>
      <c r="Q16" s="89"/>
      <c r="R16" s="101"/>
      <c r="S16" s="91">
        <v>1299.48</v>
      </c>
      <c r="T16" s="89">
        <v>0</v>
      </c>
      <c r="U16" s="90">
        <v>1299.48</v>
      </c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>
        <v>0</v>
      </c>
      <c r="AE16" s="97">
        <v>0</v>
      </c>
      <c r="AF16" s="89">
        <v>0</v>
      </c>
      <c r="AG16" s="101">
        <v>0</v>
      </c>
      <c r="AH16" s="97"/>
      <c r="AI16" s="89"/>
      <c r="AJ16" s="101"/>
      <c r="AK16" s="97">
        <v>319.15</v>
      </c>
      <c r="AL16" s="89">
        <v>0</v>
      </c>
      <c r="AM16" s="101">
        <v>319.15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1618.63</v>
      </c>
      <c r="BW16" s="77">
        <f t="shared" si="1"/>
        <v>0</v>
      </c>
      <c r="BX16" s="79">
        <f t="shared" si="2"/>
        <v>1618.63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1209</v>
      </c>
      <c r="E18" s="89">
        <v>0</v>
      </c>
      <c r="F18" s="90">
        <v>869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1209</v>
      </c>
      <c r="BW18" s="77">
        <f t="shared" si="1"/>
        <v>0</v>
      </c>
      <c r="BX18" s="79">
        <f t="shared" si="2"/>
        <v>869</v>
      </c>
    </row>
    <row r="19" spans="2:76" ht="15">
      <c r="B19" s="13">
        <v>110</v>
      </c>
      <c r="C19" s="25" t="s">
        <v>98</v>
      </c>
      <c r="D19" s="88">
        <v>12595</v>
      </c>
      <c r="E19" s="89">
        <v>0</v>
      </c>
      <c r="F19" s="90">
        <v>12595</v>
      </c>
      <c r="G19" s="88"/>
      <c r="H19" s="89"/>
      <c r="I19" s="90"/>
      <c r="J19" s="97">
        <v>367</v>
      </c>
      <c r="K19" s="89">
        <v>0</v>
      </c>
      <c r="L19" s="101">
        <v>367</v>
      </c>
      <c r="M19" s="97">
        <v>978</v>
      </c>
      <c r="N19" s="89">
        <v>0</v>
      </c>
      <c r="O19" s="101">
        <v>978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422</v>
      </c>
      <c r="AF19" s="89">
        <v>0</v>
      </c>
      <c r="AG19" s="101">
        <v>422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14362</v>
      </c>
      <c r="BW19" s="77">
        <f t="shared" si="1"/>
        <v>0</v>
      </c>
      <c r="BX19" s="79">
        <f t="shared" si="2"/>
        <v>14362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350841.70000000007</v>
      </c>
      <c r="E20" s="78">
        <f t="shared" si="3"/>
        <v>0</v>
      </c>
      <c r="F20" s="79">
        <f t="shared" si="3"/>
        <v>343542.99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39155.58</v>
      </c>
      <c r="K20" s="78">
        <f t="shared" si="3"/>
        <v>0</v>
      </c>
      <c r="L20" s="77">
        <f t="shared" si="3"/>
        <v>34055.58</v>
      </c>
      <c r="M20" s="98">
        <f t="shared" si="3"/>
        <v>88167.25</v>
      </c>
      <c r="N20" s="78">
        <f t="shared" si="3"/>
        <v>0</v>
      </c>
      <c r="O20" s="77">
        <f t="shared" si="3"/>
        <v>81092.95</v>
      </c>
      <c r="P20" s="98">
        <f t="shared" si="3"/>
        <v>8000</v>
      </c>
      <c r="Q20" s="78">
        <f t="shared" si="3"/>
        <v>0</v>
      </c>
      <c r="R20" s="77">
        <f t="shared" si="3"/>
        <v>8000</v>
      </c>
      <c r="S20" s="98">
        <f t="shared" si="3"/>
        <v>1851.48</v>
      </c>
      <c r="T20" s="78">
        <f t="shared" si="3"/>
        <v>0</v>
      </c>
      <c r="U20" s="77">
        <f t="shared" si="3"/>
        <v>1851.48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3839.66</v>
      </c>
      <c r="Z20" s="78">
        <f t="shared" si="3"/>
        <v>0</v>
      </c>
      <c r="AA20" s="77">
        <f t="shared" si="3"/>
        <v>5548.53</v>
      </c>
      <c r="AB20" s="98">
        <f t="shared" si="3"/>
        <v>148229.91</v>
      </c>
      <c r="AC20" s="78">
        <f t="shared" si="3"/>
        <v>0</v>
      </c>
      <c r="AD20" s="77">
        <f t="shared" si="3"/>
        <v>140849.78</v>
      </c>
      <c r="AE20" s="98">
        <f t="shared" si="3"/>
        <v>74271.72</v>
      </c>
      <c r="AF20" s="78">
        <f t="shared" si="3"/>
        <v>0</v>
      </c>
      <c r="AG20" s="77">
        <f t="shared" si="3"/>
        <v>72190.63999999998</v>
      </c>
      <c r="AH20" s="98">
        <f t="shared" si="3"/>
        <v>2000</v>
      </c>
      <c r="AI20" s="78">
        <f t="shared" si="3"/>
        <v>0</v>
      </c>
      <c r="AJ20" s="77">
        <f t="shared" si="3"/>
        <v>2000</v>
      </c>
      <c r="AK20" s="98">
        <f t="shared" si="3"/>
        <v>39546.62</v>
      </c>
      <c r="AL20" s="78">
        <f t="shared" si="3"/>
        <v>0</v>
      </c>
      <c r="AM20" s="77">
        <f t="shared" si="3"/>
        <v>42537.770000000004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6000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4629</v>
      </c>
      <c r="AX20" s="78">
        <f t="shared" si="3"/>
        <v>0</v>
      </c>
      <c r="AY20" s="77">
        <f t="shared" si="3"/>
        <v>4625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766532.92</v>
      </c>
      <c r="BW20" s="77">
        <f>BW10+BW11+BW12+BW13+BW14+BW15+BW16+BW17+BW18+BW19</f>
        <v>0</v>
      </c>
      <c r="BX20" s="95">
        <f>BX10+BX11+BX12+BX13+BX14+BX15+BX16+BX17+BX18+BX19</f>
        <v>736294.72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28250.84</v>
      </c>
      <c r="E24" s="89">
        <v>0</v>
      </c>
      <c r="F24" s="90">
        <v>28250.84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32000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13346.8</v>
      </c>
      <c r="AC24" s="89">
        <v>0</v>
      </c>
      <c r="AD24" s="101">
        <v>13346.8</v>
      </c>
      <c r="AE24" s="97">
        <v>124263.4</v>
      </c>
      <c r="AF24" s="89">
        <v>0</v>
      </c>
      <c r="AG24" s="101">
        <v>118521.98000000001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19924.53</v>
      </c>
      <c r="AX24" s="89">
        <v>0</v>
      </c>
      <c r="AY24" s="101">
        <v>19924.53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217785.56999999998</v>
      </c>
      <c r="BW24" s="77">
        <f t="shared" si="4"/>
        <v>0</v>
      </c>
      <c r="BX24" s="79">
        <f t="shared" si="4"/>
        <v>180044.15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2872.66</v>
      </c>
      <c r="AE25" s="97">
        <v>52000</v>
      </c>
      <c r="AF25" s="89">
        <v>0</v>
      </c>
      <c r="AG25" s="101">
        <v>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52000</v>
      </c>
      <c r="BW25" s="77">
        <f t="shared" si="4"/>
        <v>0</v>
      </c>
      <c r="BX25" s="79">
        <f t="shared" si="4"/>
        <v>2872.66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>
        <v>0</v>
      </c>
      <c r="AF26" s="89">
        <v>0</v>
      </c>
      <c r="AG26" s="101">
        <v>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216458.18</v>
      </c>
      <c r="E27" s="89">
        <v>120000</v>
      </c>
      <c r="F27" s="90">
        <v>138289.42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0</v>
      </c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>
        <v>151000</v>
      </c>
      <c r="Z27" s="89">
        <v>0</v>
      </c>
      <c r="AA27" s="101">
        <v>12223.599999999999</v>
      </c>
      <c r="AB27" s="97"/>
      <c r="AC27" s="89"/>
      <c r="AD27" s="101"/>
      <c r="AE27" s="97">
        <v>50000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417458.18</v>
      </c>
      <c r="BW27" s="77">
        <f t="shared" si="4"/>
        <v>120000</v>
      </c>
      <c r="BX27" s="79">
        <f t="shared" si="4"/>
        <v>150513.02000000002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244709.02</v>
      </c>
      <c r="E28" s="78">
        <f t="shared" si="5"/>
        <v>120000</v>
      </c>
      <c r="F28" s="79">
        <f t="shared" si="5"/>
        <v>166540.26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32000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151000</v>
      </c>
      <c r="Z28" s="78">
        <f t="shared" si="5"/>
        <v>0</v>
      </c>
      <c r="AA28" s="77">
        <f t="shared" si="5"/>
        <v>12223.599999999999</v>
      </c>
      <c r="AB28" s="98">
        <f t="shared" si="5"/>
        <v>13346.8</v>
      </c>
      <c r="AC28" s="78">
        <f t="shared" si="5"/>
        <v>0</v>
      </c>
      <c r="AD28" s="77">
        <f t="shared" si="5"/>
        <v>16219.46</v>
      </c>
      <c r="AE28" s="98">
        <f t="shared" si="5"/>
        <v>226263.4</v>
      </c>
      <c r="AF28" s="78">
        <f t="shared" si="5"/>
        <v>0</v>
      </c>
      <c r="AG28" s="77">
        <f t="shared" si="5"/>
        <v>118521.98000000001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19924.53</v>
      </c>
      <c r="AX28" s="78">
        <f t="shared" si="6"/>
        <v>0</v>
      </c>
      <c r="AY28" s="77">
        <f t="shared" si="6"/>
        <v>19924.53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687243.75</v>
      </c>
      <c r="BW28" s="77">
        <f>BW23+BW24+BW25+BW26+BW27</f>
        <v>120000</v>
      </c>
      <c r="BX28" s="95">
        <f>BX23+BX24+BX25+BX26+BX27</f>
        <v>333429.83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22682.23</v>
      </c>
      <c r="BM40" s="89">
        <v>0</v>
      </c>
      <c r="BN40" s="101">
        <v>22682.23</v>
      </c>
      <c r="BO40" s="97"/>
      <c r="BP40" s="89"/>
      <c r="BQ40" s="101"/>
      <c r="BR40" s="97"/>
      <c r="BS40" s="89"/>
      <c r="BT40" s="101"/>
      <c r="BU40" s="76"/>
      <c r="BV40" s="85">
        <f t="shared" si="10"/>
        <v>22682.23</v>
      </c>
      <c r="BW40" s="77">
        <f t="shared" si="10"/>
        <v>0</v>
      </c>
      <c r="BX40" s="79">
        <f t="shared" si="10"/>
        <v>22682.23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22682.23</v>
      </c>
      <c r="BM42" s="78">
        <f t="shared" si="12"/>
        <v>0</v>
      </c>
      <c r="BN42" s="77">
        <f t="shared" si="12"/>
        <v>22682.23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22682.23</v>
      </c>
      <c r="BW42" s="77">
        <f>BW38+BW39+BW40+BW41</f>
        <v>0</v>
      </c>
      <c r="BX42" s="95">
        <f>BX38+BX39+BX40+BX41</f>
        <v>22682.23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158297.4</v>
      </c>
      <c r="BS49" s="89">
        <v>0</v>
      </c>
      <c r="BT49" s="101">
        <v>106253.01</v>
      </c>
      <c r="BU49" s="76"/>
      <c r="BV49" s="85">
        <f aca="true" t="shared" si="15" ref="BV49:BX50">D49+G49+J49+M49+P49+S49+V49+Y49+AB49+AE49+AH49+AK49+AN49+AQ49+AT49+AW49+AZ49+BC49+BF49+BI49+BL49+BO49+BR49</f>
        <v>158297.4</v>
      </c>
      <c r="BW49" s="77">
        <f t="shared" si="15"/>
        <v>0</v>
      </c>
      <c r="BX49" s="79">
        <f t="shared" si="15"/>
        <v>106253.01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50655.25000000001</v>
      </c>
      <c r="BS50" s="89">
        <v>0</v>
      </c>
      <c r="BT50" s="101">
        <v>20597.35</v>
      </c>
      <c r="BU50" s="76"/>
      <c r="BV50" s="85">
        <f t="shared" si="15"/>
        <v>50655.25000000001</v>
      </c>
      <c r="BW50" s="77">
        <f t="shared" si="15"/>
        <v>0</v>
      </c>
      <c r="BX50" s="79">
        <f t="shared" si="15"/>
        <v>20597.35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208952.65</v>
      </c>
      <c r="BS51" s="78">
        <f>BS49+BS50</f>
        <v>0</v>
      </c>
      <c r="BT51" s="77">
        <f>BT49+BT50</f>
        <v>126850.35999999999</v>
      </c>
      <c r="BU51" s="85"/>
      <c r="BV51" s="85">
        <f>BV49+BV50</f>
        <v>208952.65</v>
      </c>
      <c r="BW51" s="77">
        <f>BW49+BW50</f>
        <v>0</v>
      </c>
      <c r="BX51" s="95">
        <f>BX49+BX50</f>
        <v>126850.35999999999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595550.7200000001</v>
      </c>
      <c r="E53" s="86">
        <f t="shared" si="18"/>
        <v>120000</v>
      </c>
      <c r="F53" s="86">
        <f t="shared" si="18"/>
        <v>510083.25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39155.58</v>
      </c>
      <c r="K53" s="86">
        <f t="shared" si="18"/>
        <v>0</v>
      </c>
      <c r="L53" s="86">
        <f t="shared" si="18"/>
        <v>34055.58</v>
      </c>
      <c r="M53" s="86">
        <f t="shared" si="18"/>
        <v>88167.25</v>
      </c>
      <c r="N53" s="86">
        <f t="shared" si="18"/>
        <v>0</v>
      </c>
      <c r="O53" s="86">
        <f t="shared" si="18"/>
        <v>81092.95</v>
      </c>
      <c r="P53" s="86">
        <f t="shared" si="18"/>
        <v>8000</v>
      </c>
      <c r="Q53" s="86">
        <f t="shared" si="18"/>
        <v>0</v>
      </c>
      <c r="R53" s="86">
        <f t="shared" si="18"/>
        <v>8000</v>
      </c>
      <c r="S53" s="86">
        <f t="shared" si="18"/>
        <v>33851.48</v>
      </c>
      <c r="T53" s="86">
        <f t="shared" si="18"/>
        <v>0</v>
      </c>
      <c r="U53" s="86">
        <f t="shared" si="18"/>
        <v>1851.48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154839.66</v>
      </c>
      <c r="Z53" s="86">
        <f t="shared" si="18"/>
        <v>0</v>
      </c>
      <c r="AA53" s="86">
        <f t="shared" si="18"/>
        <v>17772.129999999997</v>
      </c>
      <c r="AB53" s="86">
        <f t="shared" si="18"/>
        <v>161576.71</v>
      </c>
      <c r="AC53" s="86">
        <f t="shared" si="18"/>
        <v>0</v>
      </c>
      <c r="AD53" s="86">
        <f t="shared" si="18"/>
        <v>157069.24</v>
      </c>
      <c r="AE53" s="86">
        <f t="shared" si="18"/>
        <v>300535.12</v>
      </c>
      <c r="AF53" s="86">
        <f t="shared" si="18"/>
        <v>0</v>
      </c>
      <c r="AG53" s="86">
        <f t="shared" si="18"/>
        <v>190712.62</v>
      </c>
      <c r="AH53" s="86">
        <f t="shared" si="18"/>
        <v>2000</v>
      </c>
      <c r="AI53" s="86">
        <f t="shared" si="18"/>
        <v>0</v>
      </c>
      <c r="AJ53" s="86">
        <f aca="true" t="shared" si="19" ref="AJ53:BT53">AJ20+AJ28+AJ35+AJ42+AJ46+AJ51</f>
        <v>2000</v>
      </c>
      <c r="AK53" s="86">
        <f t="shared" si="19"/>
        <v>39546.62</v>
      </c>
      <c r="AL53" s="86">
        <f t="shared" si="19"/>
        <v>0</v>
      </c>
      <c r="AM53" s="86">
        <f t="shared" si="19"/>
        <v>42537.770000000004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6000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24553.53</v>
      </c>
      <c r="AX53" s="86">
        <f t="shared" si="19"/>
        <v>0</v>
      </c>
      <c r="AY53" s="86">
        <f t="shared" si="19"/>
        <v>24549.53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22682.23</v>
      </c>
      <c r="BM53" s="86">
        <f t="shared" si="19"/>
        <v>0</v>
      </c>
      <c r="BN53" s="86">
        <f t="shared" si="19"/>
        <v>22682.23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208952.65</v>
      </c>
      <c r="BS53" s="86">
        <f t="shared" si="19"/>
        <v>0</v>
      </c>
      <c r="BT53" s="86">
        <f t="shared" si="19"/>
        <v>126850.35999999999</v>
      </c>
      <c r="BU53" s="86">
        <f>BU8</f>
        <v>0</v>
      </c>
      <c r="BV53" s="102">
        <f>BV8+BV20+BV28+BV35+BV42+BV46+BV51</f>
        <v>1685411.5499999998</v>
      </c>
      <c r="BW53" s="87">
        <f>BW20+BW28+BW35+BW42+BW46+BW51</f>
        <v>120000</v>
      </c>
      <c r="BX53" s="87">
        <f>BX20+BX28+BX35+BX42+BX46+BX51</f>
        <v>1219257.1400000001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IF((Spese_Rendiconto_2019!BV53+Spese_Rendiconto_2019!BW53-Entrate_Rendiconto_2019!D58)&lt;0,Entrate_Rendiconto_2019!D58-Spese_Rendiconto_2019!BV53-Spese_Rendiconto_2019!BW53,0)</f>
        <v>402058.78000000026</v>
      </c>
      <c r="BW54" s="93"/>
      <c r="BX54" s="94">
        <f>IF((Spese_Rendiconto_2019!BX53-Entrate_Rendiconto_2019!E58)&lt;0,Entrate_Rendiconto_2019!E58-Spese_Rendiconto_2019!BX53,0)</f>
        <v>1334891.21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2020-05-18T11:11:31Z</dcterms:modified>
  <cp:category/>
  <cp:version/>
  <cp:contentType/>
  <cp:contentStatus/>
</cp:coreProperties>
</file>