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<sst xmlns="http://schemas.openxmlformats.org/spreadsheetml/2006/main" count="870" uniqueCount="152">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</sst>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316000</v>
      </c>
      <c r="E10" s="45">
        <v>519396.3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17800</v>
      </c>
      <c r="E14" s="45">
        <v>18676.04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333800</v>
      </c>
      <c r="E16" s="51">
        <f>E10+E11+E12+E13+E14+E15</f>
        <v>538072.34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79382.20999999999</v>
      </c>
      <c r="E18" s="45">
        <v>109176.04999999999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79382.20999999999</v>
      </c>
      <c r="E23" s="51">
        <f>E18+E19+E20+E21+E22</f>
        <v>109176.04999999999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257540</v>
      </c>
      <c r="E25" s="45">
        <v>290906.82999999996</v>
      </c>
    </row>
    <row r="26" spans="2:5" ht="15">
      <c r="B26" s="13">
        <v>30200</v>
      </c>
      <c r="C26" s="54" t="s">
        <v>28</v>
      </c>
      <c r="D26" s="39">
        <v>110000</v>
      </c>
      <c r="E26" s="45">
        <v>130000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33450</v>
      </c>
      <c r="E29" s="50">
        <v>52013.13</v>
      </c>
    </row>
    <row r="30" spans="2:5" ht="15.75" thickBot="1">
      <c r="B30" s="16">
        <v>30000</v>
      </c>
      <c r="C30" s="15" t="s">
        <v>32</v>
      </c>
      <c r="D30" s="48">
        <f>D25+D26+D27+D28+D29</f>
        <v>401000</v>
      </c>
      <c r="E30" s="51">
        <f>E25+E26+E27+E28+E29</f>
        <v>472929.95999999996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850000</v>
      </c>
      <c r="E33" s="59">
        <v>1039459.57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853000</v>
      </c>
      <c r="E37" s="51">
        <f>E32+E33+E34+E35+E36</f>
        <v>1042459.57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151000</v>
      </c>
      <c r="E54" s="45">
        <v>208052.37</v>
      </c>
    </row>
    <row r="55" spans="2:5" ht="15">
      <c r="B55" s="13">
        <v>90200</v>
      </c>
      <c r="C55" s="54" t="s">
        <v>62</v>
      </c>
      <c r="D55" s="61">
        <v>13500</v>
      </c>
      <c r="E55" s="62">
        <v>13500</v>
      </c>
    </row>
    <row r="56" spans="2:5" ht="15.75" thickBot="1">
      <c r="B56" s="16">
        <v>90000</v>
      </c>
      <c r="C56" s="15" t="s">
        <v>63</v>
      </c>
      <c r="D56" s="48">
        <f>D54+D55</f>
        <v>164500</v>
      </c>
      <c r="E56" s="51">
        <f>E54+E55</f>
        <v>221552.37</v>
      </c>
    </row>
    <row r="57" spans="2:5" ht="16.5" thickBot="1" thickTop="1">
      <c r="B57" s="109" t="s">
        <v>64</v>
      </c>
      <c r="C57" s="110"/>
      <c r="D57" s="52">
        <f>D16+D23+D30+D37+D43+D49+D52+D56</f>
        <v>1831682.21</v>
      </c>
      <c r="E57" s="55">
        <f>E16+E23+E30+E37+E43+E49+E52+E56</f>
        <v>2384190.29</v>
      </c>
    </row>
    <row r="58" spans="2:5" ht="16.5" thickBot="1" thickTop="1">
      <c r="B58" s="109" t="s">
        <v>65</v>
      </c>
      <c r="C58" s="110"/>
      <c r="D58" s="52">
        <f>D57+D5+D6+D7+D8</f>
        <v>1831682.21</v>
      </c>
      <c r="E58" s="55">
        <f>E57+E5+E6+E7+E8</f>
        <v>2784190.29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314000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17800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331800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79382.20999999999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79382.20999999999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257540</v>
      </c>
      <c r="E25" s="45"/>
    </row>
    <row r="26" spans="2:5" ht="15">
      <c r="B26" s="13">
        <v>30200</v>
      </c>
      <c r="C26" s="54" t="s">
        <v>28</v>
      </c>
      <c r="D26" s="39">
        <v>110000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33450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401000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151000</v>
      </c>
      <c r="E54" s="45"/>
    </row>
    <row r="55" spans="2:5" ht="15">
      <c r="B55" s="13">
        <v>90200</v>
      </c>
      <c r="C55" s="54" t="s">
        <v>62</v>
      </c>
      <c r="D55" s="61">
        <v>13500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164500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979682.21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979682.21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314000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17800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331800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79382.20999999999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79382.20999999999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257540</v>
      </c>
      <c r="E25" s="45"/>
    </row>
    <row r="26" spans="2:5" ht="15">
      <c r="B26" s="13">
        <v>30200</v>
      </c>
      <c r="C26" s="54" t="s">
        <v>28</v>
      </c>
      <c r="D26" s="39">
        <v>110000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33450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401000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151000</v>
      </c>
      <c r="E54" s="45"/>
    </row>
    <row r="55" spans="2:5" ht="15">
      <c r="B55" s="13">
        <v>90200</v>
      </c>
      <c r="C55" s="54" t="s">
        <v>62</v>
      </c>
      <c r="D55" s="61">
        <v>13500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164500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979682.21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979682.21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90980</v>
      </c>
      <c r="E10" s="89">
        <v>0</v>
      </c>
      <c r="F10" s="90">
        <v>123615.26000000002</v>
      </c>
      <c r="G10" s="88"/>
      <c r="H10" s="89"/>
      <c r="I10" s="90"/>
      <c r="J10" s="97">
        <v>23900</v>
      </c>
      <c r="K10" s="89">
        <v>0</v>
      </c>
      <c r="L10" s="101">
        <v>31495.770000000004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114880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155111.03000000003</v>
      </c>
    </row>
    <row r="11" spans="2:76" ht="15">
      <c r="B11" s="13">
        <v>102</v>
      </c>
      <c r="C11" s="25" t="s">
        <v>92</v>
      </c>
      <c r="D11" s="88">
        <v>8520</v>
      </c>
      <c r="E11" s="89">
        <v>0</v>
      </c>
      <c r="F11" s="90">
        <v>11736.179999999998</v>
      </c>
      <c r="G11" s="88"/>
      <c r="H11" s="89"/>
      <c r="I11" s="90"/>
      <c r="J11" s="97">
        <v>1600</v>
      </c>
      <c r="K11" s="89">
        <v>0</v>
      </c>
      <c r="L11" s="101">
        <v>2474.02</v>
      </c>
      <c r="M11" s="91">
        <v>500</v>
      </c>
      <c r="N11" s="89">
        <v>0</v>
      </c>
      <c r="O11" s="90">
        <v>1000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>
        <v>0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10620</v>
      </c>
      <c r="BW11" s="77">
        <f t="shared" si="1"/>
        <v>0</v>
      </c>
      <c r="BX11" s="79">
        <f t="shared" si="2"/>
        <v>15210.199999999999</v>
      </c>
    </row>
    <row r="12" spans="2:76" ht="15">
      <c r="B12" s="13">
        <v>103</v>
      </c>
      <c r="C12" s="25" t="s">
        <v>93</v>
      </c>
      <c r="D12" s="88">
        <v>108347.19</v>
      </c>
      <c r="E12" s="89">
        <v>0</v>
      </c>
      <c r="F12" s="90">
        <v>168781.12000000002</v>
      </c>
      <c r="G12" s="88"/>
      <c r="H12" s="89"/>
      <c r="I12" s="90"/>
      <c r="J12" s="97">
        <v>11000</v>
      </c>
      <c r="K12" s="89">
        <v>0</v>
      </c>
      <c r="L12" s="101">
        <v>13096.16</v>
      </c>
      <c r="M12" s="91">
        <v>31000</v>
      </c>
      <c r="N12" s="89">
        <v>0</v>
      </c>
      <c r="O12" s="90">
        <v>43692.69</v>
      </c>
      <c r="P12" s="91">
        <v>0</v>
      </c>
      <c r="Q12" s="89">
        <v>0</v>
      </c>
      <c r="R12" s="90">
        <v>0</v>
      </c>
      <c r="S12" s="91">
        <v>1000</v>
      </c>
      <c r="T12" s="89">
        <v>0</v>
      </c>
      <c r="U12" s="90">
        <v>1000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76500</v>
      </c>
      <c r="AC12" s="89">
        <v>0</v>
      </c>
      <c r="AD12" s="90">
        <v>96420.29</v>
      </c>
      <c r="AE12" s="91">
        <v>86000</v>
      </c>
      <c r="AF12" s="89">
        <v>0</v>
      </c>
      <c r="AG12" s="90">
        <v>122028.97</v>
      </c>
      <c r="AH12" s="91"/>
      <c r="AI12" s="89"/>
      <c r="AJ12" s="90"/>
      <c r="AK12" s="91">
        <v>7000</v>
      </c>
      <c r="AL12" s="89">
        <v>0</v>
      </c>
      <c r="AM12" s="90">
        <v>7652.1</v>
      </c>
      <c r="AN12" s="91">
        <v>0</v>
      </c>
      <c r="AO12" s="89">
        <v>0</v>
      </c>
      <c r="AP12" s="90">
        <v>0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320847.19</v>
      </c>
      <c r="BW12" s="77">
        <f t="shared" si="1"/>
        <v>0</v>
      </c>
      <c r="BX12" s="79">
        <f t="shared" si="2"/>
        <v>452671.32999999996</v>
      </c>
    </row>
    <row r="13" spans="2:76" ht="15">
      <c r="B13" s="13">
        <v>104</v>
      </c>
      <c r="C13" s="25" t="s">
        <v>19</v>
      </c>
      <c r="D13" s="88">
        <v>133700</v>
      </c>
      <c r="E13" s="89">
        <v>0</v>
      </c>
      <c r="F13" s="90">
        <v>140797.59</v>
      </c>
      <c r="G13" s="88"/>
      <c r="H13" s="89"/>
      <c r="I13" s="90"/>
      <c r="J13" s="97">
        <v>15500</v>
      </c>
      <c r="K13" s="89">
        <v>0</v>
      </c>
      <c r="L13" s="101">
        <v>26788.35</v>
      </c>
      <c r="M13" s="91">
        <v>9500</v>
      </c>
      <c r="N13" s="89">
        <v>0</v>
      </c>
      <c r="O13" s="90">
        <v>11000</v>
      </c>
      <c r="P13" s="91">
        <v>1000</v>
      </c>
      <c r="Q13" s="89">
        <v>0</v>
      </c>
      <c r="R13" s="90">
        <v>1000</v>
      </c>
      <c r="S13" s="91">
        <v>200</v>
      </c>
      <c r="T13" s="89">
        <v>0</v>
      </c>
      <c r="U13" s="90">
        <v>200</v>
      </c>
      <c r="V13" s="91"/>
      <c r="W13" s="89"/>
      <c r="X13" s="90"/>
      <c r="Y13" s="91"/>
      <c r="Z13" s="89"/>
      <c r="AA13" s="90"/>
      <c r="AB13" s="91">
        <v>952</v>
      </c>
      <c r="AC13" s="89">
        <v>0</v>
      </c>
      <c r="AD13" s="90">
        <v>952</v>
      </c>
      <c r="AE13" s="91"/>
      <c r="AF13" s="89"/>
      <c r="AG13" s="90"/>
      <c r="AH13" s="91">
        <v>500</v>
      </c>
      <c r="AI13" s="89">
        <v>0</v>
      </c>
      <c r="AJ13" s="90">
        <v>500</v>
      </c>
      <c r="AK13" s="91">
        <v>32972.9</v>
      </c>
      <c r="AL13" s="89">
        <v>0</v>
      </c>
      <c r="AM13" s="90">
        <v>43010.7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194324.9</v>
      </c>
      <c r="BW13" s="77">
        <f t="shared" si="1"/>
        <v>0</v>
      </c>
      <c r="BX13" s="79">
        <f t="shared" si="2"/>
        <v>224248.64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29760</v>
      </c>
      <c r="BM16" s="89">
        <v>0</v>
      </c>
      <c r="BN16" s="90">
        <v>39517.36000000001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29760</v>
      </c>
      <c r="BW16" s="77">
        <f t="shared" si="1"/>
        <v>0</v>
      </c>
      <c r="BX16" s="79">
        <f t="shared" si="2"/>
        <v>39517.36000000001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>
        <v>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500</v>
      </c>
      <c r="AL18" s="89">
        <v>0</v>
      </c>
      <c r="AM18" s="101">
        <v>500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7500</v>
      </c>
      <c r="E19" s="89">
        <v>0</v>
      </c>
      <c r="F19" s="90">
        <v>7500</v>
      </c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>
        <v>1500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15000</v>
      </c>
      <c r="AF19" s="89">
        <v>0</v>
      </c>
      <c r="AG19" s="101">
        <v>23098.57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58450.12</v>
      </c>
      <c r="BJ19" s="89">
        <v>0</v>
      </c>
      <c r="BK19" s="101">
        <v>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82450.12</v>
      </c>
      <c r="BW19" s="77">
        <f t="shared" si="1"/>
        <v>0</v>
      </c>
      <c r="BX19" s="79">
        <f t="shared" si="2"/>
        <v>37098.57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349047.19</v>
      </c>
      <c r="E20" s="78">
        <f t="shared" si="3"/>
        <v>0</v>
      </c>
      <c r="F20" s="79">
        <f t="shared" si="3"/>
        <v>452430.15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52000</v>
      </c>
      <c r="K20" s="78">
        <f t="shared" si="3"/>
        <v>0</v>
      </c>
      <c r="L20" s="77">
        <f t="shared" si="3"/>
        <v>73854.29999999999</v>
      </c>
      <c r="M20" s="98">
        <f t="shared" si="3"/>
        <v>42500</v>
      </c>
      <c r="N20" s="78">
        <f t="shared" si="3"/>
        <v>0</v>
      </c>
      <c r="O20" s="77">
        <f t="shared" si="3"/>
        <v>57192.69</v>
      </c>
      <c r="P20" s="98">
        <f t="shared" si="3"/>
        <v>1000</v>
      </c>
      <c r="Q20" s="78">
        <f t="shared" si="3"/>
        <v>0</v>
      </c>
      <c r="R20" s="77">
        <f t="shared" si="3"/>
        <v>1000</v>
      </c>
      <c r="S20" s="98">
        <f t="shared" si="3"/>
        <v>1200</v>
      </c>
      <c r="T20" s="78">
        <f t="shared" si="3"/>
        <v>0</v>
      </c>
      <c r="U20" s="77">
        <f t="shared" si="3"/>
        <v>1200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77452</v>
      </c>
      <c r="AC20" s="78">
        <f t="shared" si="3"/>
        <v>0</v>
      </c>
      <c r="AD20" s="77">
        <f t="shared" si="3"/>
        <v>97372.29</v>
      </c>
      <c r="AE20" s="98">
        <f t="shared" si="3"/>
        <v>101000</v>
      </c>
      <c r="AF20" s="78">
        <f t="shared" si="3"/>
        <v>0</v>
      </c>
      <c r="AG20" s="77">
        <f t="shared" si="3"/>
        <v>145127.54</v>
      </c>
      <c r="AH20" s="98">
        <f t="shared" si="3"/>
        <v>500</v>
      </c>
      <c r="AI20" s="78">
        <f t="shared" si="3"/>
        <v>0</v>
      </c>
      <c r="AJ20" s="77">
        <f t="shared" si="3"/>
        <v>500</v>
      </c>
      <c r="AK20" s="98">
        <f t="shared" si="3"/>
        <v>40472.9</v>
      </c>
      <c r="AL20" s="78">
        <f t="shared" si="3"/>
        <v>0</v>
      </c>
      <c r="AM20" s="77">
        <f t="shared" si="3"/>
        <v>51162.799999999996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58450.12</v>
      </c>
      <c r="BJ20" s="78">
        <f t="shared" si="3"/>
        <v>0</v>
      </c>
      <c r="BK20" s="77">
        <f t="shared" si="3"/>
        <v>5000</v>
      </c>
      <c r="BL20" s="98">
        <f t="shared" si="3"/>
        <v>29760</v>
      </c>
      <c r="BM20" s="78">
        <f t="shared" si="3"/>
        <v>0</v>
      </c>
      <c r="BN20" s="77">
        <f t="shared" si="3"/>
        <v>39517.36000000001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753382.21</v>
      </c>
      <c r="BW20" s="77">
        <f>BW10+BW11+BW12+BW13+BW14+BW15+BW16+BW17+BW18+BW19</f>
        <v>0</v>
      </c>
      <c r="BX20" s="95">
        <f>BX10+BX11+BX12+BX13+BX14+BX15+BX16+BX17+BX18+BX19</f>
        <v>924357.13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>
        <v>0</v>
      </c>
      <c r="T23" s="89">
        <v>0</v>
      </c>
      <c r="U23" s="101">
        <v>0</v>
      </c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>
        <v>180072.46000000002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41287.73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800000</v>
      </c>
      <c r="Z24" s="89">
        <v>0</v>
      </c>
      <c r="AA24" s="101">
        <v>800000</v>
      </c>
      <c r="AB24" s="97"/>
      <c r="AC24" s="89"/>
      <c r="AD24" s="101"/>
      <c r="AE24" s="97">
        <v>3000</v>
      </c>
      <c r="AF24" s="89">
        <v>0</v>
      </c>
      <c r="AG24" s="101">
        <v>3000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853000</v>
      </c>
      <c r="BW24" s="77">
        <f t="shared" si="4"/>
        <v>0</v>
      </c>
      <c r="BX24" s="79">
        <f t="shared" si="4"/>
        <v>1024360.1900000001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4992.24</v>
      </c>
      <c r="AB25" s="97"/>
      <c r="AC25" s="89"/>
      <c r="AD25" s="101"/>
      <c r="AE25" s="97">
        <v>0</v>
      </c>
      <c r="AF25" s="89">
        <v>0</v>
      </c>
      <c r="AG25" s="101">
        <v>2000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6992.24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50000</v>
      </c>
      <c r="E28" s="78">
        <f t="shared" si="5"/>
        <v>0</v>
      </c>
      <c r="F28" s="79">
        <f t="shared" si="5"/>
        <v>180072.46000000002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41287.73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800000</v>
      </c>
      <c r="Z28" s="78">
        <f t="shared" si="5"/>
        <v>0</v>
      </c>
      <c r="AA28" s="77">
        <f t="shared" si="5"/>
        <v>804992.24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3000</v>
      </c>
      <c r="AF28" s="78">
        <f t="shared" si="5"/>
        <v>0</v>
      </c>
      <c r="AG28" s="77">
        <f t="shared" si="5"/>
        <v>5000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853000</v>
      </c>
      <c r="BW28" s="77">
        <f>BW23+BW24+BW25+BW26+BW27</f>
        <v>0</v>
      </c>
      <c r="BX28" s="95">
        <f>BX23+BX24+BX25+BX26+BX27</f>
        <v>1031352.43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>
        <v>0</v>
      </c>
      <c r="N34" s="89">
        <v>0</v>
      </c>
      <c r="O34" s="101">
        <v>0</v>
      </c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60800</v>
      </c>
      <c r="BM40" s="89">
        <v>0</v>
      </c>
      <c r="BN40" s="101">
        <v>87890.85</v>
      </c>
      <c r="BO40" s="97"/>
      <c r="BP40" s="89"/>
      <c r="BQ40" s="101"/>
      <c r="BR40" s="97"/>
      <c r="BS40" s="89"/>
      <c r="BT40" s="101"/>
      <c r="BU40" s="76"/>
      <c r="BV40" s="85">
        <f t="shared" si="10"/>
        <v>60800</v>
      </c>
      <c r="BW40" s="77">
        <f t="shared" si="10"/>
        <v>0</v>
      </c>
      <c r="BX40" s="79">
        <f t="shared" si="10"/>
        <v>87890.85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60800</v>
      </c>
      <c r="BM42" s="78">
        <f t="shared" si="12"/>
        <v>0</v>
      </c>
      <c r="BN42" s="77">
        <f t="shared" si="12"/>
        <v>87890.85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60800</v>
      </c>
      <c r="BW42" s="77">
        <f>BW38+BW39+BW40+BW41</f>
        <v>0</v>
      </c>
      <c r="BX42" s="95">
        <f>BX38+BX39+BX40+BX41</f>
        <v>87890.85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151000</v>
      </c>
      <c r="BS49" s="89">
        <v>0</v>
      </c>
      <c r="BT49" s="101">
        <v>208319.18</v>
      </c>
      <c r="BU49" s="76"/>
      <c r="BV49" s="85">
        <f aca="true" t="shared" si="15" ref="BV49:BX50">D49+G49+J49+M49+P49+S49+V49+Y49+AB49+AE49+AH49+AK49+AN49+AQ49+AT49+AW49+AZ49+BC49+BF49+BI49+BL49+BO49+BR49</f>
        <v>151000</v>
      </c>
      <c r="BW49" s="77">
        <f t="shared" si="15"/>
        <v>0</v>
      </c>
      <c r="BX49" s="79">
        <f t="shared" si="15"/>
        <v>208319.18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13500</v>
      </c>
      <c r="BS50" s="89">
        <v>0</v>
      </c>
      <c r="BT50" s="101">
        <v>16408.190000000002</v>
      </c>
      <c r="BU50" s="76"/>
      <c r="BV50" s="85">
        <f t="shared" si="15"/>
        <v>13500</v>
      </c>
      <c r="BW50" s="77">
        <f t="shared" si="15"/>
        <v>0</v>
      </c>
      <c r="BX50" s="79">
        <f t="shared" si="15"/>
        <v>16408.190000000002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164500</v>
      </c>
      <c r="BS51" s="78">
        <f>BS49+BS50</f>
        <v>0</v>
      </c>
      <c r="BT51" s="77">
        <f>BT49+BT50</f>
        <v>224727.37</v>
      </c>
      <c r="BU51" s="85"/>
      <c r="BV51" s="85">
        <f>BV49+BV50</f>
        <v>164500</v>
      </c>
      <c r="BW51" s="77">
        <f>BW49+BW50</f>
        <v>0</v>
      </c>
      <c r="BX51" s="95">
        <f>BX49+BX50</f>
        <v>224727.37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399047.19</v>
      </c>
      <c r="E53" s="86">
        <f t="shared" si="18"/>
        <v>0</v>
      </c>
      <c r="F53" s="86">
        <f t="shared" si="18"/>
        <v>632502.6100000001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52000</v>
      </c>
      <c r="K53" s="86">
        <f t="shared" si="18"/>
        <v>0</v>
      </c>
      <c r="L53" s="86">
        <f t="shared" si="18"/>
        <v>73854.29999999999</v>
      </c>
      <c r="M53" s="86">
        <f t="shared" si="18"/>
        <v>42500</v>
      </c>
      <c r="N53" s="86">
        <f t="shared" si="18"/>
        <v>0</v>
      </c>
      <c r="O53" s="86">
        <f t="shared" si="18"/>
        <v>98480.42000000001</v>
      </c>
      <c r="P53" s="86">
        <f t="shared" si="18"/>
        <v>1000</v>
      </c>
      <c r="Q53" s="86">
        <f t="shared" si="18"/>
        <v>0</v>
      </c>
      <c r="R53" s="86">
        <f t="shared" si="18"/>
        <v>1000</v>
      </c>
      <c r="S53" s="86">
        <f t="shared" si="18"/>
        <v>1200</v>
      </c>
      <c r="T53" s="86">
        <f t="shared" si="18"/>
        <v>0</v>
      </c>
      <c r="U53" s="86">
        <f t="shared" si="18"/>
        <v>1200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800000</v>
      </c>
      <c r="Z53" s="86">
        <f t="shared" si="18"/>
        <v>0</v>
      </c>
      <c r="AA53" s="86">
        <f t="shared" si="18"/>
        <v>804992.24</v>
      </c>
      <c r="AB53" s="86">
        <f t="shared" si="18"/>
        <v>77452</v>
      </c>
      <c r="AC53" s="86">
        <f t="shared" si="18"/>
        <v>0</v>
      </c>
      <c r="AD53" s="86">
        <f t="shared" si="18"/>
        <v>97372.29</v>
      </c>
      <c r="AE53" s="86">
        <f t="shared" si="18"/>
        <v>104000</v>
      </c>
      <c r="AF53" s="86">
        <f t="shared" si="18"/>
        <v>0</v>
      </c>
      <c r="AG53" s="86">
        <f t="shared" si="18"/>
        <v>150127.54</v>
      </c>
      <c r="AH53" s="86">
        <f t="shared" si="18"/>
        <v>500</v>
      </c>
      <c r="AI53" s="86">
        <f t="shared" si="18"/>
        <v>0</v>
      </c>
      <c r="AJ53" s="86">
        <f aca="true" t="shared" si="19" ref="AJ53:BT53">AJ20+AJ28+AJ35+AJ42+AJ46+AJ51</f>
        <v>500</v>
      </c>
      <c r="AK53" s="86">
        <f t="shared" si="19"/>
        <v>40472.9</v>
      </c>
      <c r="AL53" s="86">
        <f t="shared" si="19"/>
        <v>0</v>
      </c>
      <c r="AM53" s="86">
        <f t="shared" si="19"/>
        <v>51162.799999999996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58450.12</v>
      </c>
      <c r="BJ53" s="86">
        <f t="shared" si="19"/>
        <v>0</v>
      </c>
      <c r="BK53" s="86">
        <f t="shared" si="19"/>
        <v>5000</v>
      </c>
      <c r="BL53" s="86">
        <f t="shared" si="19"/>
        <v>90560</v>
      </c>
      <c r="BM53" s="86">
        <f t="shared" si="19"/>
        <v>0</v>
      </c>
      <c r="BN53" s="86">
        <f t="shared" si="19"/>
        <v>127408.21000000002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164500</v>
      </c>
      <c r="BS53" s="86">
        <f t="shared" si="19"/>
        <v>0</v>
      </c>
      <c r="BT53" s="86">
        <f t="shared" si="19"/>
        <v>224727.37</v>
      </c>
      <c r="BU53" s="86">
        <f>BU8</f>
        <v>0</v>
      </c>
      <c r="BV53" s="102">
        <f>BV8+BV20+BV28+BV35+BV42+BV46+BV51</f>
        <v>1831682.21</v>
      </c>
      <c r="BW53" s="87">
        <f>BW20+BW28+BW35+BW42+BW46+BW51</f>
        <v>0</v>
      </c>
      <c r="BX53" s="87">
        <f>BX20+BX28+BX35+BX42+BX46+BX51</f>
        <v>2268327.7800000003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90980</v>
      </c>
      <c r="E10" s="89">
        <v>0</v>
      </c>
      <c r="F10" s="90"/>
      <c r="G10" s="88"/>
      <c r="H10" s="89"/>
      <c r="I10" s="90"/>
      <c r="J10" s="97">
        <v>23900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114880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8520</v>
      </c>
      <c r="E11" s="89">
        <v>0</v>
      </c>
      <c r="F11" s="90"/>
      <c r="G11" s="88"/>
      <c r="H11" s="89"/>
      <c r="I11" s="90"/>
      <c r="J11" s="97">
        <v>1600</v>
      </c>
      <c r="K11" s="89">
        <v>0</v>
      </c>
      <c r="L11" s="101"/>
      <c r="M11" s="91">
        <v>500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109237.59</v>
      </c>
      <c r="E12" s="89">
        <v>0</v>
      </c>
      <c r="F12" s="90"/>
      <c r="G12" s="88"/>
      <c r="H12" s="89"/>
      <c r="I12" s="90"/>
      <c r="J12" s="97">
        <v>11000</v>
      </c>
      <c r="K12" s="89">
        <v>0</v>
      </c>
      <c r="L12" s="101"/>
      <c r="M12" s="91">
        <v>31000</v>
      </c>
      <c r="N12" s="89">
        <v>0</v>
      </c>
      <c r="O12" s="90"/>
      <c r="P12" s="91">
        <v>0</v>
      </c>
      <c r="Q12" s="89">
        <v>0</v>
      </c>
      <c r="R12" s="90"/>
      <c r="S12" s="91">
        <v>1000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76500</v>
      </c>
      <c r="AC12" s="89">
        <v>0</v>
      </c>
      <c r="AD12" s="90"/>
      <c r="AE12" s="91">
        <v>86000</v>
      </c>
      <c r="AF12" s="89">
        <v>0</v>
      </c>
      <c r="AG12" s="90"/>
      <c r="AH12" s="91"/>
      <c r="AI12" s="89"/>
      <c r="AJ12" s="90"/>
      <c r="AK12" s="91">
        <v>7000</v>
      </c>
      <c r="AL12" s="89">
        <v>0</v>
      </c>
      <c r="AM12" s="90"/>
      <c r="AN12" s="91">
        <v>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321737.58999999997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133700</v>
      </c>
      <c r="E13" s="89">
        <v>0</v>
      </c>
      <c r="F13" s="90"/>
      <c r="G13" s="88"/>
      <c r="H13" s="89"/>
      <c r="I13" s="90"/>
      <c r="J13" s="97">
        <v>15500</v>
      </c>
      <c r="K13" s="89">
        <v>0</v>
      </c>
      <c r="L13" s="101"/>
      <c r="M13" s="91">
        <v>9500</v>
      </c>
      <c r="N13" s="89">
        <v>0</v>
      </c>
      <c r="O13" s="90"/>
      <c r="P13" s="91">
        <v>1000</v>
      </c>
      <c r="Q13" s="89">
        <v>0</v>
      </c>
      <c r="R13" s="90"/>
      <c r="S13" s="91">
        <v>200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952</v>
      </c>
      <c r="AC13" s="89">
        <v>0</v>
      </c>
      <c r="AD13" s="90"/>
      <c r="AE13" s="91"/>
      <c r="AF13" s="89"/>
      <c r="AG13" s="90"/>
      <c r="AH13" s="91">
        <v>500</v>
      </c>
      <c r="AI13" s="89">
        <v>0</v>
      </c>
      <c r="AJ13" s="90"/>
      <c r="AK13" s="91">
        <v>32972.9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194324.9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26880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26880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500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7500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15000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58439.72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82439.72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349937.58999999997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52000</v>
      </c>
      <c r="K20" s="78">
        <f t="shared" si="1"/>
        <v>0</v>
      </c>
      <c r="L20" s="77">
        <f t="shared" si="1"/>
        <v>0</v>
      </c>
      <c r="M20" s="98">
        <f t="shared" si="1"/>
        <v>42500</v>
      </c>
      <c r="N20" s="78">
        <f t="shared" si="1"/>
        <v>0</v>
      </c>
      <c r="O20" s="77">
        <f t="shared" si="1"/>
        <v>0</v>
      </c>
      <c r="P20" s="98">
        <f t="shared" si="1"/>
        <v>1000</v>
      </c>
      <c r="Q20" s="78">
        <f t="shared" si="1"/>
        <v>0</v>
      </c>
      <c r="R20" s="77">
        <f t="shared" si="1"/>
        <v>0</v>
      </c>
      <c r="S20" s="98">
        <f t="shared" si="1"/>
        <v>1200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77452</v>
      </c>
      <c r="AC20" s="78">
        <f t="shared" si="1"/>
        <v>0</v>
      </c>
      <c r="AD20" s="77">
        <f t="shared" si="1"/>
        <v>0</v>
      </c>
      <c r="AE20" s="98">
        <f t="shared" si="1"/>
        <v>101000</v>
      </c>
      <c r="AF20" s="78">
        <f t="shared" si="1"/>
        <v>0</v>
      </c>
      <c r="AG20" s="77">
        <f t="shared" si="1"/>
        <v>0</v>
      </c>
      <c r="AH20" s="98">
        <f t="shared" si="1"/>
        <v>500</v>
      </c>
      <c r="AI20" s="78">
        <f t="shared" si="1"/>
        <v>0</v>
      </c>
      <c r="AJ20" s="77">
        <f t="shared" si="1"/>
        <v>0</v>
      </c>
      <c r="AK20" s="98">
        <f t="shared" si="1"/>
        <v>40472.9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58439.72</v>
      </c>
      <c r="BJ20" s="78">
        <f t="shared" si="1"/>
        <v>0</v>
      </c>
      <c r="BK20" s="77">
        <f t="shared" si="1"/>
        <v>0</v>
      </c>
      <c r="BL20" s="98">
        <f t="shared" si="1"/>
        <v>26880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751382.21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>
        <v>0</v>
      </c>
      <c r="T23" s="89">
        <v>0</v>
      </c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3000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>
        <v>0</v>
      </c>
      <c r="N34" s="89">
        <v>0</v>
      </c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60800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60800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60800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60800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151000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151000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13500</v>
      </c>
      <c r="BS50" s="89">
        <v>0</v>
      </c>
      <c r="BT50" s="101"/>
      <c r="BU50" s="76"/>
      <c r="BV50" s="85">
        <f t="shared" si="9"/>
        <v>13500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164500</v>
      </c>
      <c r="BS51" s="78">
        <f>BS49+BS50</f>
        <v>0</v>
      </c>
      <c r="BT51" s="77">
        <f>BT49+BT50</f>
        <v>0</v>
      </c>
      <c r="BU51" s="85"/>
      <c r="BV51" s="85">
        <f>BV49+BV50</f>
        <v>164500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349937.58999999997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52000</v>
      </c>
      <c r="K53" s="86">
        <f t="shared" si="11"/>
        <v>0</v>
      </c>
      <c r="L53" s="86">
        <f t="shared" si="11"/>
        <v>0</v>
      </c>
      <c r="M53" s="86">
        <f t="shared" si="11"/>
        <v>42500</v>
      </c>
      <c r="N53" s="86">
        <f t="shared" si="11"/>
        <v>0</v>
      </c>
      <c r="O53" s="86">
        <f t="shared" si="11"/>
        <v>0</v>
      </c>
      <c r="P53" s="86">
        <f t="shared" si="11"/>
        <v>1000</v>
      </c>
      <c r="Q53" s="86">
        <f t="shared" si="11"/>
        <v>0</v>
      </c>
      <c r="R53" s="86">
        <f t="shared" si="11"/>
        <v>0</v>
      </c>
      <c r="S53" s="86">
        <f t="shared" si="11"/>
        <v>1200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77452</v>
      </c>
      <c r="AC53" s="86">
        <f t="shared" si="11"/>
        <v>0</v>
      </c>
      <c r="AD53" s="86">
        <f t="shared" si="11"/>
        <v>0</v>
      </c>
      <c r="AE53" s="86">
        <f t="shared" si="11"/>
        <v>104000</v>
      </c>
      <c r="AF53" s="86">
        <f t="shared" si="11"/>
        <v>0</v>
      </c>
      <c r="AG53" s="86">
        <f t="shared" si="11"/>
        <v>0</v>
      </c>
      <c r="AH53" s="86">
        <f t="shared" si="11"/>
        <v>500</v>
      </c>
      <c r="AI53" s="86">
        <f t="shared" si="11"/>
        <v>0</v>
      </c>
      <c r="AJ53" s="86">
        <f t="shared" si="11"/>
        <v>0</v>
      </c>
      <c r="AK53" s="86">
        <f t="shared" si="11"/>
        <v>40472.9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58439.72</v>
      </c>
      <c r="BJ53" s="86">
        <f t="shared" si="11"/>
        <v>0</v>
      </c>
      <c r="BK53" s="86">
        <f t="shared" si="11"/>
        <v>0</v>
      </c>
      <c r="BL53" s="86">
        <f t="shared" si="11"/>
        <v>87680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164500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979682.21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90980</v>
      </c>
      <c r="E10" s="89">
        <v>0</v>
      </c>
      <c r="F10" s="90"/>
      <c r="G10" s="88"/>
      <c r="H10" s="89"/>
      <c r="I10" s="90"/>
      <c r="J10" s="97">
        <v>23900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114880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8520</v>
      </c>
      <c r="E11" s="89">
        <v>0</v>
      </c>
      <c r="F11" s="90"/>
      <c r="G11" s="88"/>
      <c r="H11" s="89"/>
      <c r="I11" s="90"/>
      <c r="J11" s="97">
        <v>1600</v>
      </c>
      <c r="K11" s="89">
        <v>0</v>
      </c>
      <c r="L11" s="101"/>
      <c r="M11" s="91">
        <v>500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10620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109237.59</v>
      </c>
      <c r="E12" s="89">
        <v>0</v>
      </c>
      <c r="F12" s="90"/>
      <c r="G12" s="88"/>
      <c r="H12" s="89"/>
      <c r="I12" s="90"/>
      <c r="J12" s="97">
        <v>11000</v>
      </c>
      <c r="K12" s="89">
        <v>0</v>
      </c>
      <c r="L12" s="101"/>
      <c r="M12" s="91">
        <v>31000</v>
      </c>
      <c r="N12" s="89">
        <v>0</v>
      </c>
      <c r="O12" s="90"/>
      <c r="P12" s="91">
        <v>0</v>
      </c>
      <c r="Q12" s="89">
        <v>0</v>
      </c>
      <c r="R12" s="90"/>
      <c r="S12" s="91">
        <v>1000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76500</v>
      </c>
      <c r="AC12" s="89">
        <v>0</v>
      </c>
      <c r="AD12" s="90"/>
      <c r="AE12" s="91">
        <v>86000</v>
      </c>
      <c r="AF12" s="89">
        <v>0</v>
      </c>
      <c r="AG12" s="90"/>
      <c r="AH12" s="91"/>
      <c r="AI12" s="89"/>
      <c r="AJ12" s="90"/>
      <c r="AK12" s="91">
        <v>7000</v>
      </c>
      <c r="AL12" s="89">
        <v>0</v>
      </c>
      <c r="AM12" s="90"/>
      <c r="AN12" s="91">
        <v>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321737.58999999997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133700</v>
      </c>
      <c r="E13" s="89">
        <v>0</v>
      </c>
      <c r="F13" s="90"/>
      <c r="G13" s="88"/>
      <c r="H13" s="89"/>
      <c r="I13" s="90"/>
      <c r="J13" s="97">
        <v>15500</v>
      </c>
      <c r="K13" s="89">
        <v>0</v>
      </c>
      <c r="L13" s="101"/>
      <c r="M13" s="91">
        <v>9500</v>
      </c>
      <c r="N13" s="89">
        <v>0</v>
      </c>
      <c r="O13" s="90"/>
      <c r="P13" s="91">
        <v>1000</v>
      </c>
      <c r="Q13" s="89">
        <v>0</v>
      </c>
      <c r="R13" s="90"/>
      <c r="S13" s="91">
        <v>200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952</v>
      </c>
      <c r="AC13" s="89">
        <v>0</v>
      </c>
      <c r="AD13" s="90"/>
      <c r="AE13" s="91"/>
      <c r="AF13" s="89"/>
      <c r="AG13" s="90"/>
      <c r="AH13" s="91">
        <v>500</v>
      </c>
      <c r="AI13" s="89">
        <v>0</v>
      </c>
      <c r="AJ13" s="90"/>
      <c r="AK13" s="91">
        <v>32972.9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194324.9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26880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26880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>
        <v>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500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7500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1500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15000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58439.72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82439.72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349937.58999999997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52000</v>
      </c>
      <c r="K20" s="78">
        <f t="shared" si="1"/>
        <v>0</v>
      </c>
      <c r="L20" s="77">
        <f t="shared" si="1"/>
        <v>0</v>
      </c>
      <c r="M20" s="98">
        <f t="shared" si="1"/>
        <v>42500</v>
      </c>
      <c r="N20" s="78">
        <f t="shared" si="1"/>
        <v>0</v>
      </c>
      <c r="O20" s="77">
        <f t="shared" si="1"/>
        <v>0</v>
      </c>
      <c r="P20" s="98">
        <f t="shared" si="1"/>
        <v>1000</v>
      </c>
      <c r="Q20" s="78">
        <f t="shared" si="1"/>
        <v>0</v>
      </c>
      <c r="R20" s="77">
        <f t="shared" si="1"/>
        <v>0</v>
      </c>
      <c r="S20" s="98">
        <f t="shared" si="1"/>
        <v>1200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77452</v>
      </c>
      <c r="AC20" s="78">
        <f t="shared" si="1"/>
        <v>0</v>
      </c>
      <c r="AD20" s="77">
        <f t="shared" si="1"/>
        <v>0</v>
      </c>
      <c r="AE20" s="98">
        <f t="shared" si="1"/>
        <v>101000</v>
      </c>
      <c r="AF20" s="78">
        <f t="shared" si="1"/>
        <v>0</v>
      </c>
      <c r="AG20" s="77">
        <f t="shared" si="1"/>
        <v>0</v>
      </c>
      <c r="AH20" s="98">
        <f t="shared" si="1"/>
        <v>500</v>
      </c>
      <c r="AI20" s="78">
        <f t="shared" si="1"/>
        <v>0</v>
      </c>
      <c r="AJ20" s="77">
        <f t="shared" si="1"/>
        <v>0</v>
      </c>
      <c r="AK20" s="98">
        <f t="shared" si="1"/>
        <v>40472.9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58439.72</v>
      </c>
      <c r="BJ20" s="78">
        <f t="shared" si="1"/>
        <v>0</v>
      </c>
      <c r="BK20" s="77">
        <f t="shared" si="1"/>
        <v>0</v>
      </c>
      <c r="BL20" s="98">
        <f t="shared" si="1"/>
        <v>26880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751382.21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>
        <v>0</v>
      </c>
      <c r="T23" s="89">
        <v>0</v>
      </c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3000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>
        <v>0</v>
      </c>
      <c r="N34" s="89">
        <v>0</v>
      </c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60800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60800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60800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60800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151000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151000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13500</v>
      </c>
      <c r="BS50" s="89">
        <v>0</v>
      </c>
      <c r="BT50" s="101"/>
      <c r="BU50" s="76"/>
      <c r="BV50" s="85">
        <f t="shared" si="9"/>
        <v>13500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164500</v>
      </c>
      <c r="BS51" s="78">
        <f>BS49+BS50</f>
        <v>0</v>
      </c>
      <c r="BT51" s="77">
        <f>BT49+BT50</f>
        <v>0</v>
      </c>
      <c r="BU51" s="85"/>
      <c r="BV51" s="85">
        <f>BV49+BV50</f>
        <v>164500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349937.58999999997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52000</v>
      </c>
      <c r="K53" s="86">
        <f t="shared" si="11"/>
        <v>0</v>
      </c>
      <c r="L53" s="86">
        <f t="shared" si="11"/>
        <v>0</v>
      </c>
      <c r="M53" s="86">
        <f t="shared" si="11"/>
        <v>42500</v>
      </c>
      <c r="N53" s="86">
        <f t="shared" si="11"/>
        <v>0</v>
      </c>
      <c r="O53" s="86">
        <f t="shared" si="11"/>
        <v>0</v>
      </c>
      <c r="P53" s="86">
        <f t="shared" si="11"/>
        <v>1000</v>
      </c>
      <c r="Q53" s="86">
        <f t="shared" si="11"/>
        <v>0</v>
      </c>
      <c r="R53" s="86">
        <f t="shared" si="11"/>
        <v>0</v>
      </c>
      <c r="S53" s="86">
        <f t="shared" si="11"/>
        <v>1200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77452</v>
      </c>
      <c r="AC53" s="86">
        <f t="shared" si="11"/>
        <v>0</v>
      </c>
      <c r="AD53" s="86">
        <f t="shared" si="11"/>
        <v>0</v>
      </c>
      <c r="AE53" s="86">
        <f t="shared" si="11"/>
        <v>104000</v>
      </c>
      <c r="AF53" s="86">
        <f t="shared" si="11"/>
        <v>0</v>
      </c>
      <c r="AG53" s="86">
        <f t="shared" si="11"/>
        <v>0</v>
      </c>
      <c r="AH53" s="86">
        <f t="shared" si="11"/>
        <v>500</v>
      </c>
      <c r="AI53" s="86">
        <f t="shared" si="11"/>
        <v>0</v>
      </c>
      <c r="AJ53" s="86">
        <f t="shared" si="11"/>
        <v>0</v>
      </c>
      <c r="AK53" s="86">
        <f t="shared" si="11"/>
        <v>40472.9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58439.72</v>
      </c>
      <c r="BJ53" s="86">
        <f t="shared" si="11"/>
        <v>0</v>
      </c>
      <c r="BK53" s="86">
        <f t="shared" si="11"/>
        <v>0</v>
      </c>
      <c r="BL53" s="86">
        <f t="shared" si="11"/>
        <v>87680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164500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979682.21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