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<sst xmlns="http://schemas.openxmlformats.org/spreadsheetml/2006/main" count="870" uniqueCount="149">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</sst>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7622.96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16280</v>
      </c>
      <c r="E7" s="40"/>
    </row>
    <row r="8" spans="2:5" ht="15.75" thickBot="1">
      <c r="B8" s="9"/>
      <c r="C8" s="6" t="s">
        <v>7</v>
      </c>
      <c r="D8" s="41"/>
      <c r="E8" s="42">
        <v>282007.24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193307.49</v>
      </c>
      <c r="E10" s="45">
        <v>177951.50999999998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149031.95</v>
      </c>
      <c r="E14" s="45">
        <v>157580.79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342339.44</v>
      </c>
      <c r="E16" s="51">
        <f>E10+E11+E12+E13+E14+E15</f>
        <v>335532.3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4819.110000000001</v>
      </c>
      <c r="E18" s="45">
        <v>3081.37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4819.110000000001</v>
      </c>
      <c r="E23" s="51">
        <f>E18+E19+E20+E21+E22</f>
        <v>3081.37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46275.92</v>
      </c>
      <c r="E25" s="45">
        <v>46575.92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0.11</v>
      </c>
      <c r="E27" s="45">
        <v>0.11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60391.50000000001</v>
      </c>
      <c r="E29" s="50">
        <v>50273.25</v>
      </c>
    </row>
    <row r="30" spans="2:5" ht="15.75" thickBot="1">
      <c r="B30" s="16">
        <v>30000</v>
      </c>
      <c r="C30" s="15" t="s">
        <v>32</v>
      </c>
      <c r="D30" s="48">
        <f>D25+D26+D27+D28+D29</f>
        <v>106667.53</v>
      </c>
      <c r="E30" s="51">
        <f>E25+E26+E27+E28+E29</f>
        <v>96849.28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55500</v>
      </c>
      <c r="E33" s="59">
        <v>20500</v>
      </c>
    </row>
    <row r="34" spans="2:5" ht="15">
      <c r="B34" s="13">
        <v>40300</v>
      </c>
      <c r="C34" s="54" t="s">
        <v>37</v>
      </c>
      <c r="D34" s="61">
        <v>29000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22695.260000000002</v>
      </c>
      <c r="E36" s="50">
        <v>15195.26</v>
      </c>
    </row>
    <row r="37" spans="2:5" ht="15.75" thickBot="1">
      <c r="B37" s="16">
        <v>40000</v>
      </c>
      <c r="C37" s="15" t="s">
        <v>40</v>
      </c>
      <c r="D37" s="48">
        <f>D32+D33+D34+D35+D36</f>
        <v>107195.26000000001</v>
      </c>
      <c r="E37" s="51">
        <f>E32+E33+E34+E35+E36</f>
        <v>35695.26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93530.15</v>
      </c>
      <c r="E54" s="45">
        <v>93530.15000000001</v>
      </c>
    </row>
    <row r="55" spans="2:5" ht="15">
      <c r="B55" s="13">
        <v>90200</v>
      </c>
      <c r="C55" s="54" t="s">
        <v>62</v>
      </c>
      <c r="D55" s="61">
        <v>13899.99</v>
      </c>
      <c r="E55" s="62">
        <v>13657.65</v>
      </c>
    </row>
    <row r="56" spans="2:5" ht="15.75" thickBot="1">
      <c r="B56" s="16">
        <v>90000</v>
      </c>
      <c r="C56" s="15" t="s">
        <v>63</v>
      </c>
      <c r="D56" s="48">
        <f>D54+D55</f>
        <v>107430.14</v>
      </c>
      <c r="E56" s="51">
        <f>E54+E55</f>
        <v>107187.8</v>
      </c>
    </row>
    <row r="57" spans="2:5" ht="16.5" thickBot="1" thickTop="1">
      <c r="B57" s="109" t="s">
        <v>64</v>
      </c>
      <c r="C57" s="110"/>
      <c r="D57" s="52">
        <f>D16+D23+D30+D37+D43+D49+D52+D56</f>
        <v>668451.48</v>
      </c>
      <c r="E57" s="55">
        <f>E16+E23+E30+E37+E43+E49+E52+E56</f>
        <v>578346.01</v>
      </c>
    </row>
    <row r="58" spans="2:5" ht="16.5" thickBot="1" thickTop="1">
      <c r="B58" s="109" t="s">
        <v>65</v>
      </c>
      <c r="C58" s="110"/>
      <c r="D58" s="52">
        <f>D57+D5+D6+D7+D8</f>
        <v>692354.44</v>
      </c>
      <c r="E58" s="55">
        <f>E57+E5+E6+E7+E8</f>
        <v>860353.25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162412.77000000002</v>
      </c>
      <c r="E10" s="89">
        <v>7909.06</v>
      </c>
      <c r="F10" s="90">
        <v>162412.77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27618.79</v>
      </c>
      <c r="Z10" s="89">
        <v>0</v>
      </c>
      <c r="AA10" s="90">
        <v>27618.789999999997</v>
      </c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190031.56000000003</v>
      </c>
      <c r="BW10" s="77">
        <f aca="true" t="shared" si="1" ref="BW10:BW19">E10+H10+K10+N10+Q10+T10+W10+Z10+AC10+AF10+AI10+AL10+AO10+AR10+AU10+AX10+BA10+BD10+BG10+BJ10+BM10+BP10+BS10</f>
        <v>7909.06</v>
      </c>
      <c r="BX10" s="79">
        <f aca="true" t="shared" si="2" ref="BX10:BX19">F10+I10+L10+O10+R10+U10+X10+AA10+AD10+AG10+AJ10+AM10+AP10+AS10+AV10+AY10+BB10+BE10+BH10+BK10+BN10+BQ10+BT10</f>
        <v>190031.56</v>
      </c>
    </row>
    <row r="11" spans="2:76" ht="15">
      <c r="B11" s="13">
        <v>102</v>
      </c>
      <c r="C11" s="25" t="s">
        <v>92</v>
      </c>
      <c r="D11" s="88">
        <v>14226.92</v>
      </c>
      <c r="E11" s="89">
        <v>0</v>
      </c>
      <c r="F11" s="90">
        <v>14226.919999999998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14226.92</v>
      </c>
      <c r="BW11" s="77">
        <f t="shared" si="1"/>
        <v>0</v>
      </c>
      <c r="BX11" s="79">
        <f t="shared" si="2"/>
        <v>14226.919999999998</v>
      </c>
    </row>
    <row r="12" spans="2:76" ht="15">
      <c r="B12" s="13">
        <v>103</v>
      </c>
      <c r="C12" s="25" t="s">
        <v>93</v>
      </c>
      <c r="D12" s="88">
        <v>60300.670000000006</v>
      </c>
      <c r="E12" s="89">
        <v>0</v>
      </c>
      <c r="F12" s="90">
        <v>57204.549999999996</v>
      </c>
      <c r="G12" s="88"/>
      <c r="H12" s="89"/>
      <c r="I12" s="90"/>
      <c r="J12" s="97"/>
      <c r="K12" s="89"/>
      <c r="L12" s="101"/>
      <c r="M12" s="91">
        <v>29867.36</v>
      </c>
      <c r="N12" s="89">
        <v>0</v>
      </c>
      <c r="O12" s="90">
        <v>26914.780000000002</v>
      </c>
      <c r="P12" s="91">
        <v>2750</v>
      </c>
      <c r="Q12" s="89">
        <v>0</v>
      </c>
      <c r="R12" s="90">
        <v>2750</v>
      </c>
      <c r="S12" s="91"/>
      <c r="T12" s="89"/>
      <c r="U12" s="90"/>
      <c r="V12" s="91">
        <v>443.46</v>
      </c>
      <c r="W12" s="89">
        <v>0</v>
      </c>
      <c r="X12" s="90">
        <v>443.46000000000004</v>
      </c>
      <c r="Y12" s="91"/>
      <c r="Z12" s="89"/>
      <c r="AA12" s="90"/>
      <c r="AB12" s="91">
        <v>64808.979999999996</v>
      </c>
      <c r="AC12" s="89">
        <v>0</v>
      </c>
      <c r="AD12" s="90">
        <v>65418.979999999996</v>
      </c>
      <c r="AE12" s="91">
        <v>34760.07</v>
      </c>
      <c r="AF12" s="89">
        <v>0</v>
      </c>
      <c r="AG12" s="90">
        <v>34760.06999999999</v>
      </c>
      <c r="AH12" s="91"/>
      <c r="AI12" s="89"/>
      <c r="AJ12" s="90"/>
      <c r="AK12" s="91">
        <v>960.35</v>
      </c>
      <c r="AL12" s="89">
        <v>0</v>
      </c>
      <c r="AM12" s="90">
        <v>1076.2499999999998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/>
      <c r="AU12" s="89"/>
      <c r="AV12" s="90"/>
      <c r="AW12" s="91">
        <v>488.67</v>
      </c>
      <c r="AX12" s="89">
        <v>0</v>
      </c>
      <c r="AY12" s="90">
        <v>488.66999999999996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194379.56000000003</v>
      </c>
      <c r="BW12" s="77">
        <f t="shared" si="1"/>
        <v>0</v>
      </c>
      <c r="BX12" s="79">
        <f t="shared" si="2"/>
        <v>189056.76000000004</v>
      </c>
    </row>
    <row r="13" spans="2:76" ht="15">
      <c r="B13" s="13">
        <v>104</v>
      </c>
      <c r="C13" s="25" t="s">
        <v>19</v>
      </c>
      <c r="D13" s="88">
        <v>2701.4399999999996</v>
      </c>
      <c r="E13" s="89">
        <v>0</v>
      </c>
      <c r="F13" s="90">
        <v>2701.4399999999996</v>
      </c>
      <c r="G13" s="88"/>
      <c r="H13" s="89"/>
      <c r="I13" s="90"/>
      <c r="J13" s="97"/>
      <c r="K13" s="89"/>
      <c r="L13" s="101"/>
      <c r="M13" s="91">
        <v>2367.16</v>
      </c>
      <c r="N13" s="89">
        <v>0</v>
      </c>
      <c r="O13" s="90">
        <v>2367.16</v>
      </c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2348.87</v>
      </c>
      <c r="AC13" s="89">
        <v>0</v>
      </c>
      <c r="AD13" s="90">
        <v>1983.75</v>
      </c>
      <c r="AE13" s="91">
        <v>963.3</v>
      </c>
      <c r="AF13" s="89">
        <v>0</v>
      </c>
      <c r="AG13" s="90">
        <v>963.3</v>
      </c>
      <c r="AH13" s="91"/>
      <c r="AI13" s="89"/>
      <c r="AJ13" s="90"/>
      <c r="AK13" s="91">
        <v>10410.15</v>
      </c>
      <c r="AL13" s="89">
        <v>0</v>
      </c>
      <c r="AM13" s="90">
        <v>10410.15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18790.92</v>
      </c>
      <c r="BW13" s="77">
        <f t="shared" si="1"/>
        <v>0</v>
      </c>
      <c r="BX13" s="79">
        <f t="shared" si="2"/>
        <v>18425.8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7044.929999999999</v>
      </c>
      <c r="BM16" s="89">
        <v>0</v>
      </c>
      <c r="BN16" s="90">
        <v>7044.929999999999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7044.929999999999</v>
      </c>
      <c r="BW16" s="77">
        <f t="shared" si="1"/>
        <v>0</v>
      </c>
      <c r="BX16" s="79">
        <f t="shared" si="2"/>
        <v>7044.929999999999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365.26</v>
      </c>
      <c r="E18" s="89">
        <v>0</v>
      </c>
      <c r="F18" s="90">
        <v>365.26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365.26</v>
      </c>
      <c r="BW18" s="77">
        <f t="shared" si="1"/>
        <v>0</v>
      </c>
      <c r="BX18" s="79">
        <f t="shared" si="2"/>
        <v>365.26</v>
      </c>
    </row>
    <row r="19" spans="2:76" ht="15">
      <c r="B19" s="13">
        <v>110</v>
      </c>
      <c r="C19" s="25" t="s">
        <v>98</v>
      </c>
      <c r="D19" s="88">
        <v>3412.8</v>
      </c>
      <c r="E19" s="89">
        <v>0</v>
      </c>
      <c r="F19" s="90">
        <v>3412.8</v>
      </c>
      <c r="G19" s="88"/>
      <c r="H19" s="89"/>
      <c r="I19" s="90"/>
      <c r="J19" s="97"/>
      <c r="K19" s="89"/>
      <c r="L19" s="101"/>
      <c r="M19" s="97">
        <v>414.8</v>
      </c>
      <c r="N19" s="89">
        <v>0</v>
      </c>
      <c r="O19" s="101">
        <v>414.8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3827.6000000000004</v>
      </c>
      <c r="BW19" s="77">
        <f t="shared" si="1"/>
        <v>0</v>
      </c>
      <c r="BX19" s="79">
        <f t="shared" si="2"/>
        <v>3827.6000000000004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243419.86000000004</v>
      </c>
      <c r="E20" s="78">
        <f t="shared" si="3"/>
        <v>7909.06</v>
      </c>
      <c r="F20" s="79">
        <f t="shared" si="3"/>
        <v>240323.74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32649.32</v>
      </c>
      <c r="N20" s="78">
        <f t="shared" si="3"/>
        <v>0</v>
      </c>
      <c r="O20" s="77">
        <f t="shared" si="3"/>
        <v>29696.74</v>
      </c>
      <c r="P20" s="98">
        <f t="shared" si="3"/>
        <v>2750</v>
      </c>
      <c r="Q20" s="78">
        <f t="shared" si="3"/>
        <v>0</v>
      </c>
      <c r="R20" s="77">
        <f t="shared" si="3"/>
        <v>2750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443.46</v>
      </c>
      <c r="W20" s="78">
        <f t="shared" si="3"/>
        <v>0</v>
      </c>
      <c r="X20" s="77">
        <f t="shared" si="3"/>
        <v>443.46000000000004</v>
      </c>
      <c r="Y20" s="98">
        <f t="shared" si="3"/>
        <v>27618.79</v>
      </c>
      <c r="Z20" s="78">
        <f t="shared" si="3"/>
        <v>0</v>
      </c>
      <c r="AA20" s="77">
        <f t="shared" si="3"/>
        <v>27618.789999999997</v>
      </c>
      <c r="AB20" s="98">
        <f t="shared" si="3"/>
        <v>67157.84999999999</v>
      </c>
      <c r="AC20" s="78">
        <f t="shared" si="3"/>
        <v>0</v>
      </c>
      <c r="AD20" s="77">
        <f t="shared" si="3"/>
        <v>67402.73</v>
      </c>
      <c r="AE20" s="98">
        <f t="shared" si="3"/>
        <v>35723.37</v>
      </c>
      <c r="AF20" s="78">
        <f t="shared" si="3"/>
        <v>0</v>
      </c>
      <c r="AG20" s="77">
        <f t="shared" si="3"/>
        <v>35723.369999999995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11370.5</v>
      </c>
      <c r="AL20" s="78">
        <f t="shared" si="3"/>
        <v>0</v>
      </c>
      <c r="AM20" s="77">
        <f t="shared" si="3"/>
        <v>11486.4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488.67</v>
      </c>
      <c r="AX20" s="78">
        <f t="shared" si="3"/>
        <v>0</v>
      </c>
      <c r="AY20" s="77">
        <f t="shared" si="3"/>
        <v>488.66999999999996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7044.929999999999</v>
      </c>
      <c r="BM20" s="78">
        <f t="shared" si="3"/>
        <v>0</v>
      </c>
      <c r="BN20" s="77">
        <f t="shared" si="3"/>
        <v>7044.929999999999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428666.75</v>
      </c>
      <c r="BW20" s="77">
        <f>BW10+BW11+BW12+BW13+BW14+BW15+BW16+BW17+BW18+BW19</f>
        <v>7909.06</v>
      </c>
      <c r="BX20" s="95">
        <f>BX10+BX11+BX12+BX13+BX14+BX15+BX16+BX17+BX18+BX19</f>
        <v>422978.82999999996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3058</v>
      </c>
      <c r="P24" s="97">
        <v>0</v>
      </c>
      <c r="Q24" s="89">
        <v>0</v>
      </c>
      <c r="R24" s="101">
        <v>0</v>
      </c>
      <c r="S24" s="97">
        <v>8480.22</v>
      </c>
      <c r="T24" s="89">
        <v>0</v>
      </c>
      <c r="U24" s="101">
        <v>2809.4</v>
      </c>
      <c r="V24" s="97"/>
      <c r="W24" s="89"/>
      <c r="X24" s="101"/>
      <c r="Y24" s="97">
        <v>4247</v>
      </c>
      <c r="Z24" s="89">
        <v>0</v>
      </c>
      <c r="AA24" s="101">
        <v>0</v>
      </c>
      <c r="AB24" s="97"/>
      <c r="AC24" s="89"/>
      <c r="AD24" s="101"/>
      <c r="AE24" s="97">
        <v>88168.78</v>
      </c>
      <c r="AF24" s="89">
        <v>0</v>
      </c>
      <c r="AG24" s="101">
        <v>67631.73</v>
      </c>
      <c r="AH24" s="97"/>
      <c r="AI24" s="89"/>
      <c r="AJ24" s="101"/>
      <c r="AK24" s="97">
        <v>3000</v>
      </c>
      <c r="AL24" s="89">
        <v>0</v>
      </c>
      <c r="AM24" s="101">
        <v>3000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103896</v>
      </c>
      <c r="BW24" s="77">
        <f t="shared" si="4"/>
        <v>0</v>
      </c>
      <c r="BX24" s="79">
        <f t="shared" si="4"/>
        <v>76499.12999999999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4152.43</v>
      </c>
      <c r="E27" s="89">
        <v>0</v>
      </c>
      <c r="F27" s="90">
        <v>7478.830000000001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976</v>
      </c>
      <c r="P27" s="97">
        <v>7498.94</v>
      </c>
      <c r="Q27" s="89">
        <v>0</v>
      </c>
      <c r="R27" s="101">
        <v>19716.77</v>
      </c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3491.56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>
        <v>0</v>
      </c>
      <c r="AX27" s="89">
        <v>0</v>
      </c>
      <c r="AY27" s="101">
        <v>0</v>
      </c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11651.369999999999</v>
      </c>
      <c r="BW27" s="77">
        <f t="shared" si="4"/>
        <v>0</v>
      </c>
      <c r="BX27" s="79">
        <f t="shared" si="4"/>
        <v>31663.160000000003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4152.43</v>
      </c>
      <c r="E28" s="78">
        <f t="shared" si="5"/>
        <v>0</v>
      </c>
      <c r="F28" s="79">
        <f t="shared" si="5"/>
        <v>7478.830000000001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4034</v>
      </c>
      <c r="P28" s="98">
        <f t="shared" si="5"/>
        <v>7498.94</v>
      </c>
      <c r="Q28" s="78">
        <f t="shared" si="5"/>
        <v>0</v>
      </c>
      <c r="R28" s="77">
        <f t="shared" si="5"/>
        <v>19716.77</v>
      </c>
      <c r="S28" s="98">
        <f t="shared" si="5"/>
        <v>8480.22</v>
      </c>
      <c r="T28" s="78">
        <f t="shared" si="5"/>
        <v>0</v>
      </c>
      <c r="U28" s="77">
        <f t="shared" si="5"/>
        <v>2809.4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4247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3491.56</v>
      </c>
      <c r="AE28" s="98">
        <f t="shared" si="5"/>
        <v>88168.78</v>
      </c>
      <c r="AF28" s="78">
        <f t="shared" si="5"/>
        <v>0</v>
      </c>
      <c r="AG28" s="77">
        <f t="shared" si="5"/>
        <v>67631.73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3000</v>
      </c>
      <c r="AL28" s="78">
        <f t="shared" si="6"/>
        <v>0</v>
      </c>
      <c r="AM28" s="77">
        <f t="shared" si="6"/>
        <v>3000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115547.37</v>
      </c>
      <c r="BW28" s="77">
        <f>BW23+BW24+BW25+BW26+BW27</f>
        <v>0</v>
      </c>
      <c r="BX28" s="95">
        <f>BX23+BX24+BX25+BX26+BX27</f>
        <v>108162.29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24343.89</v>
      </c>
      <c r="BM40" s="89">
        <v>0</v>
      </c>
      <c r="BN40" s="101">
        <v>24343.89</v>
      </c>
      <c r="BO40" s="97"/>
      <c r="BP40" s="89"/>
      <c r="BQ40" s="101"/>
      <c r="BR40" s="97"/>
      <c r="BS40" s="89"/>
      <c r="BT40" s="101"/>
      <c r="BU40" s="76"/>
      <c r="BV40" s="85">
        <f t="shared" si="10"/>
        <v>24343.89</v>
      </c>
      <c r="BW40" s="77">
        <f t="shared" si="10"/>
        <v>0</v>
      </c>
      <c r="BX40" s="79">
        <f t="shared" si="10"/>
        <v>24343.89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24343.89</v>
      </c>
      <c r="BM42" s="78">
        <f t="shared" si="12"/>
        <v>0</v>
      </c>
      <c r="BN42" s="77">
        <f t="shared" si="12"/>
        <v>24343.89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24343.89</v>
      </c>
      <c r="BW42" s="77">
        <f>BW38+BW39+BW40+BW41</f>
        <v>0</v>
      </c>
      <c r="BX42" s="95">
        <f>BX38+BX39+BX40+BX41</f>
        <v>24343.89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93530.15</v>
      </c>
      <c r="BS49" s="89">
        <v>0</v>
      </c>
      <c r="BT49" s="101">
        <v>93530.14999999998</v>
      </c>
      <c r="BU49" s="76"/>
      <c r="BV49" s="85">
        <f aca="true" t="shared" si="15" ref="BV49:BX50">D49+G49+J49+M49+P49+S49+V49+Y49+AB49+AE49+AH49+AK49+AN49+AQ49+AT49+AW49+AZ49+BC49+BF49+BI49+BL49+BO49+BR49</f>
        <v>93530.15</v>
      </c>
      <c r="BW49" s="77">
        <f t="shared" si="15"/>
        <v>0</v>
      </c>
      <c r="BX49" s="79">
        <f t="shared" si="15"/>
        <v>93530.14999999998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13899.99</v>
      </c>
      <c r="BS50" s="89">
        <v>0</v>
      </c>
      <c r="BT50" s="101">
        <v>11442.82</v>
      </c>
      <c r="BU50" s="76"/>
      <c r="BV50" s="85">
        <f t="shared" si="15"/>
        <v>13899.99</v>
      </c>
      <c r="BW50" s="77">
        <f t="shared" si="15"/>
        <v>0</v>
      </c>
      <c r="BX50" s="79">
        <f t="shared" si="15"/>
        <v>11442.82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107430.14</v>
      </c>
      <c r="BS51" s="78">
        <f>BS49+BS50</f>
        <v>0</v>
      </c>
      <c r="BT51" s="77">
        <f>BT49+BT50</f>
        <v>104972.96999999997</v>
      </c>
      <c r="BU51" s="85"/>
      <c r="BV51" s="85">
        <f>BV49+BV50</f>
        <v>107430.14</v>
      </c>
      <c r="BW51" s="77">
        <f>BW49+BW50</f>
        <v>0</v>
      </c>
      <c r="BX51" s="95">
        <f>BX49+BX50</f>
        <v>104972.96999999997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247572.29000000004</v>
      </c>
      <c r="E53" s="86">
        <f t="shared" si="18"/>
        <v>7909.06</v>
      </c>
      <c r="F53" s="86">
        <f t="shared" si="18"/>
        <v>247802.56999999998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32649.32</v>
      </c>
      <c r="N53" s="86">
        <f t="shared" si="18"/>
        <v>0</v>
      </c>
      <c r="O53" s="86">
        <f t="shared" si="18"/>
        <v>33730.740000000005</v>
      </c>
      <c r="P53" s="86">
        <f t="shared" si="18"/>
        <v>10248.939999999999</v>
      </c>
      <c r="Q53" s="86">
        <f t="shared" si="18"/>
        <v>0</v>
      </c>
      <c r="R53" s="86">
        <f t="shared" si="18"/>
        <v>22466.77</v>
      </c>
      <c r="S53" s="86">
        <f t="shared" si="18"/>
        <v>8480.22</v>
      </c>
      <c r="T53" s="86">
        <f t="shared" si="18"/>
        <v>0</v>
      </c>
      <c r="U53" s="86">
        <f t="shared" si="18"/>
        <v>2809.4</v>
      </c>
      <c r="V53" s="86">
        <f t="shared" si="18"/>
        <v>443.46</v>
      </c>
      <c r="W53" s="86">
        <f t="shared" si="18"/>
        <v>0</v>
      </c>
      <c r="X53" s="86">
        <f t="shared" si="18"/>
        <v>443.46000000000004</v>
      </c>
      <c r="Y53" s="86">
        <f t="shared" si="18"/>
        <v>31865.79</v>
      </c>
      <c r="Z53" s="86">
        <f t="shared" si="18"/>
        <v>0</v>
      </c>
      <c r="AA53" s="86">
        <f t="shared" si="18"/>
        <v>27618.789999999997</v>
      </c>
      <c r="AB53" s="86">
        <f t="shared" si="18"/>
        <v>67157.84999999999</v>
      </c>
      <c r="AC53" s="86">
        <f t="shared" si="18"/>
        <v>0</v>
      </c>
      <c r="AD53" s="86">
        <f t="shared" si="18"/>
        <v>70894.29</v>
      </c>
      <c r="AE53" s="86">
        <f t="shared" si="18"/>
        <v>123892.15</v>
      </c>
      <c r="AF53" s="86">
        <f t="shared" si="18"/>
        <v>0</v>
      </c>
      <c r="AG53" s="86">
        <f t="shared" si="18"/>
        <v>103355.09999999999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14370.5</v>
      </c>
      <c r="AL53" s="86">
        <f t="shared" si="19"/>
        <v>0</v>
      </c>
      <c r="AM53" s="86">
        <f t="shared" si="19"/>
        <v>14486.4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488.67</v>
      </c>
      <c r="AX53" s="86">
        <f t="shared" si="19"/>
        <v>0</v>
      </c>
      <c r="AY53" s="86">
        <f t="shared" si="19"/>
        <v>488.66999999999996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31388.82</v>
      </c>
      <c r="BM53" s="86">
        <f t="shared" si="19"/>
        <v>0</v>
      </c>
      <c r="BN53" s="86">
        <f t="shared" si="19"/>
        <v>31388.82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107430.14</v>
      </c>
      <c r="BS53" s="86">
        <f t="shared" si="19"/>
        <v>0</v>
      </c>
      <c r="BT53" s="86">
        <f t="shared" si="19"/>
        <v>104972.96999999997</v>
      </c>
      <c r="BU53" s="86">
        <f>BU8</f>
        <v>0</v>
      </c>
      <c r="BV53" s="102">
        <f>BV8+BV20+BV28+BV35+BV42+BV46+BV51</f>
        <v>675988.15</v>
      </c>
      <c r="BW53" s="87">
        <f>BW20+BW28+BW35+BW42+BW46+BW51</f>
        <v>7909.06</v>
      </c>
      <c r="BX53" s="87">
        <f>BX20+BX28+BX35+BX42+BX46+BX51</f>
        <v>660457.98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8457.22999999992</v>
      </c>
      <c r="BW54" s="93"/>
      <c r="BX54" s="94">
        <f>IF((Spese_Rendiconto_2017!BX53-Entrate_Rendiconto_2017!E58)&lt;0,Entrate_Rendiconto_2017!E58-Spese_Rendiconto_2017!BX53,0)</f>
        <v>199895.27000000002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2018-03-12T08:39:31Z</dcterms:modified>
  <cp:category/>
  <cp:version/>
  <cp:contentType/>
  <cp:contentStatus/>
</cp:coreProperties>
</file>