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<sst xmlns="http://schemas.openxmlformats.org/spreadsheetml/2006/main" count="870" uniqueCount="149">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</sst>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28999.48</v>
      </c>
      <c r="E5" s="38"/>
    </row>
    <row r="6" spans="2:5" ht="15">
      <c r="B6" s="8"/>
      <c r="C6" s="5" t="s">
        <v>5</v>
      </c>
      <c r="D6" s="39">
        <v>1126861.35</v>
      </c>
      <c r="E6" s="40"/>
    </row>
    <row r="7" spans="2:5" ht="15">
      <c r="B7" s="8"/>
      <c r="C7" s="5" t="s">
        <v>6</v>
      </c>
      <c r="D7" s="39">
        <v>520455.85999999987</v>
      </c>
      <c r="E7" s="40"/>
    </row>
    <row r="8" spans="2:5" ht="15.75" thickBot="1">
      <c r="B8" s="9"/>
      <c r="C8" s="6" t="s">
        <v>7</v>
      </c>
      <c r="D8" s="41"/>
      <c r="E8" s="42">
        <v>4329113.47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166644.59</v>
      </c>
      <c r="E10" s="45">
        <v>132825.55000000002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183367.75</v>
      </c>
      <c r="E14" s="45">
        <v>176032.04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350012.33999999997</v>
      </c>
      <c r="E16" s="51">
        <f>E10+E11+E12+E13+E14+E15</f>
        <v>308857.59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969516.1499999999</v>
      </c>
      <c r="E18" s="45">
        <v>920743.3099999999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969516.1499999999</v>
      </c>
      <c r="E23" s="51">
        <f>E18+E19+E20+E21+E22</f>
        <v>920743.3099999999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82443.79</v>
      </c>
      <c r="E25" s="45">
        <v>88254.81</v>
      </c>
    </row>
    <row r="26" spans="2:5" ht="15">
      <c r="B26" s="13">
        <v>30200</v>
      </c>
      <c r="C26" s="54" t="s">
        <v>28</v>
      </c>
      <c r="D26" s="39">
        <v>500</v>
      </c>
      <c r="E26" s="45">
        <v>500</v>
      </c>
    </row>
    <row r="27" spans="2:5" ht="15">
      <c r="B27" s="13">
        <v>30300</v>
      </c>
      <c r="C27" s="54" t="s">
        <v>29</v>
      </c>
      <c r="D27" s="39">
        <v>0.02</v>
      </c>
      <c r="E27" s="45">
        <v>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29198.42</v>
      </c>
      <c r="E29" s="50">
        <v>25458.35</v>
      </c>
    </row>
    <row r="30" spans="2:5" ht="15.75" thickBot="1">
      <c r="B30" s="16">
        <v>30000</v>
      </c>
      <c r="C30" s="15" t="s">
        <v>32</v>
      </c>
      <c r="D30" s="48">
        <f>D25+D26+D27+D28+D29</f>
        <v>112142.23</v>
      </c>
      <c r="E30" s="51">
        <f>E25+E26+E27+E28+E29</f>
        <v>114213.18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678396.84</v>
      </c>
      <c r="E33" s="59">
        <v>632987.52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800</v>
      </c>
      <c r="E35" s="45">
        <v>800</v>
      </c>
    </row>
    <row r="36" spans="2:5" ht="15">
      <c r="B36" s="13">
        <v>40500</v>
      </c>
      <c r="C36" s="54" t="s">
        <v>39</v>
      </c>
      <c r="D36" s="49">
        <v>500</v>
      </c>
      <c r="E36" s="50">
        <v>500</v>
      </c>
    </row>
    <row r="37" spans="2:5" ht="15.75" thickBot="1">
      <c r="B37" s="16">
        <v>40000</v>
      </c>
      <c r="C37" s="15" t="s">
        <v>40</v>
      </c>
      <c r="D37" s="48">
        <f>D32+D33+D34+D35+D36</f>
        <v>679696.84</v>
      </c>
      <c r="E37" s="51">
        <f>E32+E33+E34+E35+E36</f>
        <v>634287.52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227203.29000000004</v>
      </c>
      <c r="E54" s="45">
        <v>227203.29000000004</v>
      </c>
    </row>
    <row r="55" spans="2:5" ht="15">
      <c r="B55" s="13">
        <v>90200</v>
      </c>
      <c r="C55" s="54" t="s">
        <v>62</v>
      </c>
      <c r="D55" s="61">
        <v>3344.8</v>
      </c>
      <c r="E55" s="62">
        <v>5270.29</v>
      </c>
    </row>
    <row r="56" spans="2:5" ht="15.75" thickBot="1">
      <c r="B56" s="16">
        <v>90000</v>
      </c>
      <c r="C56" s="15" t="s">
        <v>63</v>
      </c>
      <c r="D56" s="48">
        <f>D54+D55</f>
        <v>230548.09000000003</v>
      </c>
      <c r="E56" s="51">
        <f>E54+E55</f>
        <v>232473.58000000005</v>
      </c>
    </row>
    <row r="57" spans="2:5" ht="16.5" thickBot="1" thickTop="1">
      <c r="B57" s="109" t="s">
        <v>64</v>
      </c>
      <c r="C57" s="110"/>
      <c r="D57" s="52">
        <f>D16+D23+D30+D37+D43+D49+D52+D56</f>
        <v>2341915.6499999994</v>
      </c>
      <c r="E57" s="55">
        <f>E16+E23+E30+E37+E43+E49+E52+E56</f>
        <v>2210575.1799999997</v>
      </c>
    </row>
    <row r="58" spans="2:5" ht="16.5" thickBot="1" thickTop="1">
      <c r="B58" s="109" t="s">
        <v>65</v>
      </c>
      <c r="C58" s="110"/>
      <c r="D58" s="52">
        <f>D57+D5+D6+D7+D8</f>
        <v>4018232.3399999994</v>
      </c>
      <c r="E58" s="55">
        <f>E57+E5+E6+E7+E8</f>
        <v>6539688.649999999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204098.89000000004</v>
      </c>
      <c r="E10" s="89">
        <v>17515.14</v>
      </c>
      <c r="F10" s="90">
        <v>203418.58</v>
      </c>
      <c r="G10" s="88"/>
      <c r="H10" s="89"/>
      <c r="I10" s="90"/>
      <c r="J10" s="97">
        <v>33425.63</v>
      </c>
      <c r="K10" s="89">
        <v>0</v>
      </c>
      <c r="L10" s="101">
        <v>33425.630000000005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55975.98</v>
      </c>
      <c r="AL10" s="89">
        <v>0</v>
      </c>
      <c r="AM10" s="90">
        <v>55975.979999999996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293500.50000000006</v>
      </c>
      <c r="BW10" s="77">
        <f aca="true" t="shared" si="1" ref="BW10:BW19">E10+H10+K10+N10+Q10+T10+W10+Z10+AC10+AF10+AI10+AL10+AO10+AR10+AU10+AX10+BA10+BD10+BG10+BJ10+BM10+BP10+BS10</f>
        <v>17515.14</v>
      </c>
      <c r="BX10" s="79">
        <f aca="true" t="shared" si="2" ref="BX10:BX19">F10+I10+L10+O10+R10+U10+X10+AA10+AD10+AG10+AJ10+AM10+AP10+AS10+AV10+AY10+BB10+BE10+BH10+BK10+BN10+BQ10+BT10</f>
        <v>292820.19</v>
      </c>
    </row>
    <row r="11" spans="2:76" ht="15">
      <c r="B11" s="13">
        <v>102</v>
      </c>
      <c r="C11" s="25" t="s">
        <v>92</v>
      </c>
      <c r="D11" s="88">
        <v>15274.390000000001</v>
      </c>
      <c r="E11" s="89">
        <v>1200.81</v>
      </c>
      <c r="F11" s="90">
        <v>15228.26</v>
      </c>
      <c r="G11" s="88"/>
      <c r="H11" s="89"/>
      <c r="I11" s="90"/>
      <c r="J11" s="97">
        <v>2243.15</v>
      </c>
      <c r="K11" s="89">
        <v>0</v>
      </c>
      <c r="L11" s="101">
        <v>2243.15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2691</v>
      </c>
      <c r="AC11" s="89">
        <v>0</v>
      </c>
      <c r="AD11" s="90">
        <v>0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3728.6</v>
      </c>
      <c r="AL11" s="89">
        <v>0</v>
      </c>
      <c r="AM11" s="90">
        <v>3728.5999999999995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23937.14</v>
      </c>
      <c r="BW11" s="77">
        <f t="shared" si="1"/>
        <v>1200.81</v>
      </c>
      <c r="BX11" s="79">
        <f t="shared" si="2"/>
        <v>21200.01</v>
      </c>
    </row>
    <row r="12" spans="2:76" ht="15">
      <c r="B12" s="13">
        <v>103</v>
      </c>
      <c r="C12" s="25" t="s">
        <v>93</v>
      </c>
      <c r="D12" s="88">
        <v>114566.87000000001</v>
      </c>
      <c r="E12" s="89">
        <v>0</v>
      </c>
      <c r="F12" s="90">
        <v>122468.92</v>
      </c>
      <c r="G12" s="88">
        <v>0</v>
      </c>
      <c r="H12" s="89">
        <v>0</v>
      </c>
      <c r="I12" s="90">
        <v>0</v>
      </c>
      <c r="J12" s="97">
        <v>25</v>
      </c>
      <c r="K12" s="89">
        <v>0</v>
      </c>
      <c r="L12" s="101">
        <v>2989.6</v>
      </c>
      <c r="M12" s="91">
        <v>55457.24</v>
      </c>
      <c r="N12" s="89">
        <v>0</v>
      </c>
      <c r="O12" s="90">
        <v>35901.729999999996</v>
      </c>
      <c r="P12" s="91">
        <v>11810.590000000002</v>
      </c>
      <c r="Q12" s="89">
        <v>0</v>
      </c>
      <c r="R12" s="90">
        <v>8581.869999999999</v>
      </c>
      <c r="S12" s="91">
        <v>4093.29</v>
      </c>
      <c r="T12" s="89">
        <v>0</v>
      </c>
      <c r="U12" s="90">
        <v>5054.91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16301.01</v>
      </c>
      <c r="AC12" s="89">
        <v>0</v>
      </c>
      <c r="AD12" s="90">
        <v>17423.54</v>
      </c>
      <c r="AE12" s="91">
        <v>61300.60999999999</v>
      </c>
      <c r="AF12" s="89">
        <v>0</v>
      </c>
      <c r="AG12" s="90">
        <v>60350.15</v>
      </c>
      <c r="AH12" s="91">
        <v>41317.44</v>
      </c>
      <c r="AI12" s="89">
        <v>0</v>
      </c>
      <c r="AJ12" s="90">
        <v>30336.670000000002</v>
      </c>
      <c r="AK12" s="91">
        <v>2286.21</v>
      </c>
      <c r="AL12" s="89">
        <v>0</v>
      </c>
      <c r="AM12" s="90">
        <v>1672.51</v>
      </c>
      <c r="AN12" s="91"/>
      <c r="AO12" s="89"/>
      <c r="AP12" s="90"/>
      <c r="AQ12" s="91">
        <v>700</v>
      </c>
      <c r="AR12" s="89">
        <v>0</v>
      </c>
      <c r="AS12" s="90">
        <v>49.67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307858.26000000007</v>
      </c>
      <c r="BW12" s="77">
        <f t="shared" si="1"/>
        <v>0</v>
      </c>
      <c r="BX12" s="79">
        <f t="shared" si="2"/>
        <v>284829.57</v>
      </c>
    </row>
    <row r="13" spans="2:76" ht="15">
      <c r="B13" s="13">
        <v>104</v>
      </c>
      <c r="C13" s="25" t="s">
        <v>19</v>
      </c>
      <c r="D13" s="88">
        <v>42002.44</v>
      </c>
      <c r="E13" s="89">
        <v>0</v>
      </c>
      <c r="F13" s="90">
        <v>37556.58</v>
      </c>
      <c r="G13" s="88"/>
      <c r="H13" s="89"/>
      <c r="I13" s="90"/>
      <c r="J13" s="97"/>
      <c r="K13" s="89"/>
      <c r="L13" s="101"/>
      <c r="M13" s="91">
        <v>12166.910000000002</v>
      </c>
      <c r="N13" s="89">
        <v>0</v>
      </c>
      <c r="O13" s="90">
        <v>7349.150000000001</v>
      </c>
      <c r="P13" s="91">
        <v>7234.889999999999</v>
      </c>
      <c r="Q13" s="89">
        <v>0</v>
      </c>
      <c r="R13" s="90">
        <v>5904.6900000000005</v>
      </c>
      <c r="S13" s="91">
        <v>0</v>
      </c>
      <c r="T13" s="89">
        <v>0</v>
      </c>
      <c r="U13" s="90">
        <v>0</v>
      </c>
      <c r="V13" s="91">
        <v>3000</v>
      </c>
      <c r="W13" s="89">
        <v>0</v>
      </c>
      <c r="X13" s="90">
        <v>6000</v>
      </c>
      <c r="Y13" s="91">
        <v>0</v>
      </c>
      <c r="Z13" s="89">
        <v>0</v>
      </c>
      <c r="AA13" s="90">
        <v>0</v>
      </c>
      <c r="AB13" s="91">
        <v>81965.62</v>
      </c>
      <c r="AC13" s="89">
        <v>0</v>
      </c>
      <c r="AD13" s="90">
        <v>81965.62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132371.99</v>
      </c>
      <c r="AL13" s="89">
        <v>0</v>
      </c>
      <c r="AM13" s="90">
        <v>143312.81</v>
      </c>
      <c r="AN13" s="91">
        <v>2000</v>
      </c>
      <c r="AO13" s="89">
        <v>0</v>
      </c>
      <c r="AP13" s="90">
        <v>2000</v>
      </c>
      <c r="AQ13" s="91">
        <v>20000</v>
      </c>
      <c r="AR13" s="89">
        <v>0</v>
      </c>
      <c r="AS13" s="90">
        <v>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300741.85</v>
      </c>
      <c r="BW13" s="77">
        <f t="shared" si="1"/>
        <v>0</v>
      </c>
      <c r="BX13" s="79">
        <f t="shared" si="2"/>
        <v>284088.85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316.44000000000005</v>
      </c>
      <c r="E18" s="89">
        <v>0</v>
      </c>
      <c r="F18" s="90">
        <v>316.44000000000005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316.44000000000005</v>
      </c>
      <c r="BW18" s="77">
        <f t="shared" si="1"/>
        <v>0</v>
      </c>
      <c r="BX18" s="79">
        <f t="shared" si="2"/>
        <v>316.44000000000005</v>
      </c>
    </row>
    <row r="19" spans="2:76" ht="15">
      <c r="B19" s="13">
        <v>110</v>
      </c>
      <c r="C19" s="25" t="s">
        <v>98</v>
      </c>
      <c r="D19" s="88">
        <v>5376.48</v>
      </c>
      <c r="E19" s="89">
        <v>0</v>
      </c>
      <c r="F19" s="90">
        <v>5048.6900000000005</v>
      </c>
      <c r="G19" s="88"/>
      <c r="H19" s="89"/>
      <c r="I19" s="90"/>
      <c r="J19" s="97">
        <v>308.91</v>
      </c>
      <c r="K19" s="89">
        <v>0</v>
      </c>
      <c r="L19" s="101">
        <v>308.91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771</v>
      </c>
      <c r="AF19" s="89">
        <v>0</v>
      </c>
      <c r="AG19" s="101">
        <v>771</v>
      </c>
      <c r="AH19" s="97"/>
      <c r="AI19" s="89"/>
      <c r="AJ19" s="101"/>
      <c r="AK19" s="97">
        <v>477.98</v>
      </c>
      <c r="AL19" s="89">
        <v>0</v>
      </c>
      <c r="AM19" s="101">
        <v>477.98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6934.369999999999</v>
      </c>
      <c r="BW19" s="77">
        <f t="shared" si="1"/>
        <v>0</v>
      </c>
      <c r="BX19" s="79">
        <f t="shared" si="2"/>
        <v>6606.58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381635.51000000007</v>
      </c>
      <c r="E20" s="78">
        <f t="shared" si="3"/>
        <v>18715.95</v>
      </c>
      <c r="F20" s="79">
        <f t="shared" si="3"/>
        <v>384037.47000000003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36002.69</v>
      </c>
      <c r="K20" s="78">
        <f t="shared" si="3"/>
        <v>0</v>
      </c>
      <c r="L20" s="77">
        <f t="shared" si="3"/>
        <v>38967.29000000001</v>
      </c>
      <c r="M20" s="98">
        <f t="shared" si="3"/>
        <v>67624.15</v>
      </c>
      <c r="N20" s="78">
        <f t="shared" si="3"/>
        <v>0</v>
      </c>
      <c r="O20" s="77">
        <f t="shared" si="3"/>
        <v>43250.88</v>
      </c>
      <c r="P20" s="98">
        <f t="shared" si="3"/>
        <v>19045.480000000003</v>
      </c>
      <c r="Q20" s="78">
        <f t="shared" si="3"/>
        <v>0</v>
      </c>
      <c r="R20" s="77">
        <f t="shared" si="3"/>
        <v>14486.56</v>
      </c>
      <c r="S20" s="98">
        <f t="shared" si="3"/>
        <v>4093.29</v>
      </c>
      <c r="T20" s="78">
        <f t="shared" si="3"/>
        <v>0</v>
      </c>
      <c r="U20" s="77">
        <f t="shared" si="3"/>
        <v>5054.91</v>
      </c>
      <c r="V20" s="98">
        <f t="shared" si="3"/>
        <v>3000</v>
      </c>
      <c r="W20" s="78">
        <f t="shared" si="3"/>
        <v>0</v>
      </c>
      <c r="X20" s="77">
        <f t="shared" si="3"/>
        <v>6000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100957.63</v>
      </c>
      <c r="AC20" s="78">
        <f t="shared" si="3"/>
        <v>0</v>
      </c>
      <c r="AD20" s="77">
        <f t="shared" si="3"/>
        <v>99389.16</v>
      </c>
      <c r="AE20" s="98">
        <f t="shared" si="3"/>
        <v>62071.60999999999</v>
      </c>
      <c r="AF20" s="78">
        <f t="shared" si="3"/>
        <v>0</v>
      </c>
      <c r="AG20" s="77">
        <f t="shared" si="3"/>
        <v>61121.15</v>
      </c>
      <c r="AH20" s="98">
        <f t="shared" si="3"/>
        <v>41317.44</v>
      </c>
      <c r="AI20" s="78">
        <f t="shared" si="3"/>
        <v>0</v>
      </c>
      <c r="AJ20" s="77">
        <f t="shared" si="3"/>
        <v>30336.670000000002</v>
      </c>
      <c r="AK20" s="98">
        <f t="shared" si="3"/>
        <v>194840.76</v>
      </c>
      <c r="AL20" s="78">
        <f t="shared" si="3"/>
        <v>0</v>
      </c>
      <c r="AM20" s="77">
        <f t="shared" si="3"/>
        <v>205167.88</v>
      </c>
      <c r="AN20" s="98">
        <f t="shared" si="3"/>
        <v>2000</v>
      </c>
      <c r="AO20" s="78">
        <f t="shared" si="3"/>
        <v>0</v>
      </c>
      <c r="AP20" s="77">
        <f t="shared" si="3"/>
        <v>2000</v>
      </c>
      <c r="AQ20" s="98">
        <f t="shared" si="3"/>
        <v>20700</v>
      </c>
      <c r="AR20" s="78">
        <f t="shared" si="3"/>
        <v>0</v>
      </c>
      <c r="AS20" s="77">
        <f t="shared" si="3"/>
        <v>49.67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933288.56</v>
      </c>
      <c r="BW20" s="77">
        <f>BW10+BW11+BW12+BW13+BW14+BW15+BW16+BW17+BW18+BW19</f>
        <v>18715.95</v>
      </c>
      <c r="BX20" s="95">
        <f>BX10+BX11+BX12+BX13+BX14+BX15+BX16+BX17+BX18+BX19</f>
        <v>889861.6399999999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34471.82</v>
      </c>
      <c r="E24" s="89">
        <v>0</v>
      </c>
      <c r="F24" s="90">
        <v>12687.18</v>
      </c>
      <c r="G24" s="88">
        <v>20438</v>
      </c>
      <c r="H24" s="89">
        <v>0</v>
      </c>
      <c r="I24" s="90">
        <v>15416.67</v>
      </c>
      <c r="J24" s="97"/>
      <c r="K24" s="89"/>
      <c r="L24" s="101"/>
      <c r="M24" s="97">
        <v>231.5</v>
      </c>
      <c r="N24" s="89">
        <v>0</v>
      </c>
      <c r="O24" s="101">
        <v>7763.91</v>
      </c>
      <c r="P24" s="97">
        <v>205618.51000000004</v>
      </c>
      <c r="Q24" s="89">
        <v>325320.02</v>
      </c>
      <c r="R24" s="101">
        <v>203642.25</v>
      </c>
      <c r="S24" s="97">
        <v>8000</v>
      </c>
      <c r="T24" s="89">
        <v>155000</v>
      </c>
      <c r="U24" s="101">
        <v>7274.73</v>
      </c>
      <c r="V24" s="97">
        <v>0</v>
      </c>
      <c r="W24" s="89">
        <v>0</v>
      </c>
      <c r="X24" s="101">
        <v>0</v>
      </c>
      <c r="Y24" s="97">
        <v>23346.780000000002</v>
      </c>
      <c r="Z24" s="89">
        <v>34033.759999999995</v>
      </c>
      <c r="AA24" s="101">
        <v>75712.08</v>
      </c>
      <c r="AB24" s="97">
        <v>86725.67000000001</v>
      </c>
      <c r="AC24" s="89">
        <v>64767.96</v>
      </c>
      <c r="AD24" s="101">
        <v>47536.189999999995</v>
      </c>
      <c r="AE24" s="97">
        <v>167504.81</v>
      </c>
      <c r="AF24" s="89">
        <v>379201.85000000003</v>
      </c>
      <c r="AG24" s="101">
        <v>338416.51</v>
      </c>
      <c r="AH24" s="97">
        <v>0</v>
      </c>
      <c r="AI24" s="89">
        <v>0</v>
      </c>
      <c r="AJ24" s="101">
        <v>0</v>
      </c>
      <c r="AK24" s="97">
        <v>62402.719999999994</v>
      </c>
      <c r="AL24" s="89">
        <v>196753.96</v>
      </c>
      <c r="AM24" s="101">
        <v>50124.549999999996</v>
      </c>
      <c r="AN24" s="97"/>
      <c r="AO24" s="89"/>
      <c r="AP24" s="101"/>
      <c r="AQ24" s="97">
        <v>0</v>
      </c>
      <c r="AR24" s="89">
        <v>50000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149504.78999999998</v>
      </c>
      <c r="BA24" s="89">
        <v>382487.36</v>
      </c>
      <c r="BB24" s="101">
        <v>180238.47999999998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758244.6000000001</v>
      </c>
      <c r="BW24" s="77">
        <f t="shared" si="4"/>
        <v>1587564.9100000001</v>
      </c>
      <c r="BX24" s="79">
        <f t="shared" si="4"/>
        <v>938812.55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2371.2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2371.2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34471.82</v>
      </c>
      <c r="E28" s="78">
        <f t="shared" si="5"/>
        <v>0</v>
      </c>
      <c r="F28" s="79">
        <f t="shared" si="5"/>
        <v>12687.18</v>
      </c>
      <c r="G28" s="85">
        <f t="shared" si="5"/>
        <v>20438</v>
      </c>
      <c r="H28" s="78">
        <f t="shared" si="5"/>
        <v>0</v>
      </c>
      <c r="I28" s="79">
        <f t="shared" si="5"/>
        <v>15416.67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231.5</v>
      </c>
      <c r="N28" s="78">
        <f t="shared" si="5"/>
        <v>0</v>
      </c>
      <c r="O28" s="77">
        <f t="shared" si="5"/>
        <v>7763.91</v>
      </c>
      <c r="P28" s="98">
        <f t="shared" si="5"/>
        <v>205618.51000000004</v>
      </c>
      <c r="Q28" s="78">
        <f t="shared" si="5"/>
        <v>325320.02</v>
      </c>
      <c r="R28" s="77">
        <f t="shared" si="5"/>
        <v>203642.25</v>
      </c>
      <c r="S28" s="98">
        <f t="shared" si="5"/>
        <v>8000</v>
      </c>
      <c r="T28" s="78">
        <f t="shared" si="5"/>
        <v>155000</v>
      </c>
      <c r="U28" s="77">
        <f t="shared" si="5"/>
        <v>7274.73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23346.780000000002</v>
      </c>
      <c r="Z28" s="78">
        <f t="shared" si="5"/>
        <v>34033.759999999995</v>
      </c>
      <c r="AA28" s="77">
        <f t="shared" si="5"/>
        <v>75712.08</v>
      </c>
      <c r="AB28" s="98">
        <f t="shared" si="5"/>
        <v>86725.67000000001</v>
      </c>
      <c r="AC28" s="78">
        <f t="shared" si="5"/>
        <v>64767.96</v>
      </c>
      <c r="AD28" s="77">
        <f t="shared" si="5"/>
        <v>47536.189999999995</v>
      </c>
      <c r="AE28" s="98">
        <f t="shared" si="5"/>
        <v>167504.81</v>
      </c>
      <c r="AF28" s="78">
        <f t="shared" si="5"/>
        <v>379201.85000000003</v>
      </c>
      <c r="AG28" s="77">
        <f t="shared" si="5"/>
        <v>338416.51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64773.91999999999</v>
      </c>
      <c r="AL28" s="78">
        <f t="shared" si="6"/>
        <v>196753.96</v>
      </c>
      <c r="AM28" s="77">
        <f t="shared" si="6"/>
        <v>50124.549999999996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50000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149504.78999999998</v>
      </c>
      <c r="BA28" s="78">
        <f t="shared" si="6"/>
        <v>382487.36</v>
      </c>
      <c r="BB28" s="77">
        <f t="shared" si="6"/>
        <v>180238.47999999998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760615.8</v>
      </c>
      <c r="BW28" s="77">
        <f>BW23+BW24+BW25+BW26+BW27</f>
        <v>1587564.9100000001</v>
      </c>
      <c r="BX28" s="95">
        <f>BX23+BX24+BX25+BX26+BX27</f>
        <v>938812.55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227203.29</v>
      </c>
      <c r="BS49" s="89">
        <v>0</v>
      </c>
      <c r="BT49" s="101">
        <v>227881.47000000003</v>
      </c>
      <c r="BU49" s="76"/>
      <c r="BV49" s="85">
        <f aca="true" t="shared" si="15" ref="BV49:BX50">D49+G49+J49+M49+P49+S49+V49+Y49+AB49+AE49+AH49+AK49+AN49+AQ49+AT49+AW49+AZ49+BC49+BF49+BI49+BL49+BO49+BR49</f>
        <v>227203.29</v>
      </c>
      <c r="BW49" s="77">
        <f t="shared" si="15"/>
        <v>0</v>
      </c>
      <c r="BX49" s="79">
        <f t="shared" si="15"/>
        <v>227881.47000000003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3344.8</v>
      </c>
      <c r="BS50" s="89">
        <v>0</v>
      </c>
      <c r="BT50" s="101">
        <v>13696.519999999999</v>
      </c>
      <c r="BU50" s="76"/>
      <c r="BV50" s="85">
        <f t="shared" si="15"/>
        <v>3344.8</v>
      </c>
      <c r="BW50" s="77">
        <f t="shared" si="15"/>
        <v>0</v>
      </c>
      <c r="BX50" s="79">
        <f t="shared" si="15"/>
        <v>13696.519999999999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230548.09</v>
      </c>
      <c r="BS51" s="78">
        <f>BS49+BS50</f>
        <v>0</v>
      </c>
      <c r="BT51" s="77">
        <f>BT49+BT50</f>
        <v>241577.99000000002</v>
      </c>
      <c r="BU51" s="85"/>
      <c r="BV51" s="85">
        <f>BV49+BV50</f>
        <v>230548.09</v>
      </c>
      <c r="BW51" s="77">
        <f>BW49+BW50</f>
        <v>0</v>
      </c>
      <c r="BX51" s="95">
        <f>BX49+BX50</f>
        <v>241577.99000000002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416107.3300000001</v>
      </c>
      <c r="E53" s="86">
        <f t="shared" si="18"/>
        <v>18715.95</v>
      </c>
      <c r="F53" s="86">
        <f t="shared" si="18"/>
        <v>396724.65</v>
      </c>
      <c r="G53" s="86">
        <f t="shared" si="18"/>
        <v>20438</v>
      </c>
      <c r="H53" s="86">
        <f t="shared" si="18"/>
        <v>0</v>
      </c>
      <c r="I53" s="86">
        <f t="shared" si="18"/>
        <v>15416.67</v>
      </c>
      <c r="J53" s="86">
        <f t="shared" si="18"/>
        <v>36002.69</v>
      </c>
      <c r="K53" s="86">
        <f t="shared" si="18"/>
        <v>0</v>
      </c>
      <c r="L53" s="86">
        <f t="shared" si="18"/>
        <v>38967.29000000001</v>
      </c>
      <c r="M53" s="86">
        <f t="shared" si="18"/>
        <v>67855.65</v>
      </c>
      <c r="N53" s="86">
        <f t="shared" si="18"/>
        <v>0</v>
      </c>
      <c r="O53" s="86">
        <f t="shared" si="18"/>
        <v>51014.78999999999</v>
      </c>
      <c r="P53" s="86">
        <f t="shared" si="18"/>
        <v>224663.99000000005</v>
      </c>
      <c r="Q53" s="86">
        <f t="shared" si="18"/>
        <v>325320.02</v>
      </c>
      <c r="R53" s="86">
        <f t="shared" si="18"/>
        <v>218128.81</v>
      </c>
      <c r="S53" s="86">
        <f t="shared" si="18"/>
        <v>12093.29</v>
      </c>
      <c r="T53" s="86">
        <f t="shared" si="18"/>
        <v>155000</v>
      </c>
      <c r="U53" s="86">
        <f t="shared" si="18"/>
        <v>12329.64</v>
      </c>
      <c r="V53" s="86">
        <f t="shared" si="18"/>
        <v>3000</v>
      </c>
      <c r="W53" s="86">
        <f t="shared" si="18"/>
        <v>0</v>
      </c>
      <c r="X53" s="86">
        <f t="shared" si="18"/>
        <v>6000</v>
      </c>
      <c r="Y53" s="86">
        <f t="shared" si="18"/>
        <v>23346.780000000002</v>
      </c>
      <c r="Z53" s="86">
        <f t="shared" si="18"/>
        <v>34033.759999999995</v>
      </c>
      <c r="AA53" s="86">
        <f t="shared" si="18"/>
        <v>75712.08</v>
      </c>
      <c r="AB53" s="86">
        <f t="shared" si="18"/>
        <v>187683.30000000002</v>
      </c>
      <c r="AC53" s="86">
        <f t="shared" si="18"/>
        <v>64767.96</v>
      </c>
      <c r="AD53" s="86">
        <f t="shared" si="18"/>
        <v>146925.35</v>
      </c>
      <c r="AE53" s="86">
        <f t="shared" si="18"/>
        <v>229576.41999999998</v>
      </c>
      <c r="AF53" s="86">
        <f t="shared" si="18"/>
        <v>379201.85000000003</v>
      </c>
      <c r="AG53" s="86">
        <f t="shared" si="18"/>
        <v>399537.66000000003</v>
      </c>
      <c r="AH53" s="86">
        <f t="shared" si="18"/>
        <v>41317.44</v>
      </c>
      <c r="AI53" s="86">
        <f t="shared" si="18"/>
        <v>0</v>
      </c>
      <c r="AJ53" s="86">
        <f aca="true" t="shared" si="19" ref="AJ53:BT53">AJ20+AJ28+AJ35+AJ42+AJ46+AJ51</f>
        <v>30336.670000000002</v>
      </c>
      <c r="AK53" s="86">
        <f t="shared" si="19"/>
        <v>259614.68</v>
      </c>
      <c r="AL53" s="86">
        <f t="shared" si="19"/>
        <v>196753.96</v>
      </c>
      <c r="AM53" s="86">
        <f t="shared" si="19"/>
        <v>255292.43</v>
      </c>
      <c r="AN53" s="86">
        <f t="shared" si="19"/>
        <v>2000</v>
      </c>
      <c r="AO53" s="86">
        <f t="shared" si="19"/>
        <v>0</v>
      </c>
      <c r="AP53" s="86">
        <f t="shared" si="19"/>
        <v>2000</v>
      </c>
      <c r="AQ53" s="86">
        <f t="shared" si="19"/>
        <v>20700</v>
      </c>
      <c r="AR53" s="86">
        <f t="shared" si="19"/>
        <v>50000</v>
      </c>
      <c r="AS53" s="86">
        <f t="shared" si="19"/>
        <v>49.67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149504.78999999998</v>
      </c>
      <c r="BA53" s="86">
        <f t="shared" si="19"/>
        <v>382487.36</v>
      </c>
      <c r="BB53" s="86">
        <f t="shared" si="19"/>
        <v>180238.47999999998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230548.09</v>
      </c>
      <c r="BS53" s="86">
        <f t="shared" si="19"/>
        <v>0</v>
      </c>
      <c r="BT53" s="86">
        <f t="shared" si="19"/>
        <v>241577.99000000002</v>
      </c>
      <c r="BU53" s="86">
        <f>BU8</f>
        <v>0</v>
      </c>
      <c r="BV53" s="102">
        <f>BV8+BV20+BV28+BV35+BV42+BV46+BV51</f>
        <v>1934452.4500000002</v>
      </c>
      <c r="BW53" s="87">
        <f>BW20+BW28+BW35+BW42+BW46+BW51</f>
        <v>1606280.86</v>
      </c>
      <c r="BX53" s="87">
        <f>BX20+BX28+BX35+BX42+BX46+BX51</f>
        <v>2080252.18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477499.0299999991</v>
      </c>
      <c r="BW54" s="93"/>
      <c r="BX54" s="94">
        <f>IF((Spese_Rendiconto_2020!BX53-Entrate_Rendiconto_2020!E58)&lt;0,Entrate_Rendiconto_2020!E58-Spese_Rendiconto_2020!BX53,0)</f>
        <v>4459436.47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2021-08-03T07:59:14Z</dcterms:modified>
  <cp:category/>
  <cp:version/>
  <cp:contentType/>
  <cp:contentStatus/>
</cp:coreProperties>
</file>