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<sst xmlns="http://schemas.openxmlformats.org/spreadsheetml/2006/main" count="870" uniqueCount="149">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</sst>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18715.95</v>
      </c>
      <c r="E5" s="38"/>
    </row>
    <row r="6" spans="2:5" ht="15">
      <c r="B6" s="8"/>
      <c r="C6" s="5" t="s">
        <v>5</v>
      </c>
      <c r="D6" s="39">
        <v>1587564.9100000001</v>
      </c>
      <c r="E6" s="40"/>
    </row>
    <row r="7" spans="2:5" ht="15">
      <c r="B7" s="8"/>
      <c r="C7" s="5" t="s">
        <v>6</v>
      </c>
      <c r="D7" s="39">
        <v>878177.2500000002</v>
      </c>
      <c r="E7" s="40"/>
    </row>
    <row r="8" spans="2:5" ht="15.75" thickBot="1">
      <c r="B8" s="9"/>
      <c r="C8" s="6" t="s">
        <v>7</v>
      </c>
      <c r="D8" s="41"/>
      <c r="E8" s="42">
        <v>4459436.47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151366.96</v>
      </c>
      <c r="E10" s="45">
        <v>97521.59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185475.47</v>
      </c>
      <c r="E14" s="45">
        <v>186741.75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336842.43</v>
      </c>
      <c r="E16" s="51">
        <f>E10+E11+E12+E13+E14+E15</f>
        <v>284263.33999999997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916665.94</v>
      </c>
      <c r="E18" s="45">
        <v>970243.1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916665.94</v>
      </c>
      <c r="E23" s="51">
        <f>E18+E19+E20+E21+E22</f>
        <v>970243.1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71682.07</v>
      </c>
      <c r="E25" s="45">
        <v>58255.62</v>
      </c>
    </row>
    <row r="26" spans="2:5" ht="15">
      <c r="B26" s="13">
        <v>30200</v>
      </c>
      <c r="C26" s="54" t="s">
        <v>28</v>
      </c>
      <c r="D26" s="39">
        <v>8500.85</v>
      </c>
      <c r="E26" s="45">
        <v>8500.85</v>
      </c>
    </row>
    <row r="27" spans="2:5" ht="15">
      <c r="B27" s="13">
        <v>30300</v>
      </c>
      <c r="C27" s="54" t="s">
        <v>29</v>
      </c>
      <c r="D27" s="39">
        <v>0.02</v>
      </c>
      <c r="E27" s="45">
        <v>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10565.52</v>
      </c>
      <c r="E29" s="50">
        <v>14330.320000000002</v>
      </c>
    </row>
    <row r="30" spans="2:5" ht="15.75" thickBot="1">
      <c r="B30" s="16">
        <v>30000</v>
      </c>
      <c r="C30" s="15" t="s">
        <v>32</v>
      </c>
      <c r="D30" s="48">
        <f>D25+D26+D27+D28+D29</f>
        <v>90748.46000000002</v>
      </c>
      <c r="E30" s="51">
        <f>E25+E26+E27+E28+E29</f>
        <v>81086.81000000001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184198.96</v>
      </c>
      <c r="E33" s="59">
        <v>100000</v>
      </c>
    </row>
    <row r="34" spans="2:5" ht="15">
      <c r="B34" s="13">
        <v>40300</v>
      </c>
      <c r="C34" s="54" t="s">
        <v>37</v>
      </c>
      <c r="D34" s="61">
        <v>2500</v>
      </c>
      <c r="E34" s="45">
        <v>2500</v>
      </c>
    </row>
    <row r="35" spans="2:5" ht="15">
      <c r="B35" s="13">
        <v>40400</v>
      </c>
      <c r="C35" s="54" t="s">
        <v>38</v>
      </c>
      <c r="D35" s="39">
        <v>24097.2</v>
      </c>
      <c r="E35" s="45">
        <v>24097.2</v>
      </c>
    </row>
    <row r="36" spans="2:5" ht="15">
      <c r="B36" s="13">
        <v>40500</v>
      </c>
      <c r="C36" s="54" t="s">
        <v>39</v>
      </c>
      <c r="D36" s="49">
        <v>4521.82</v>
      </c>
      <c r="E36" s="50">
        <v>4521.82</v>
      </c>
    </row>
    <row r="37" spans="2:5" ht="15.75" thickBot="1">
      <c r="B37" s="16">
        <v>40000</v>
      </c>
      <c r="C37" s="15" t="s">
        <v>40</v>
      </c>
      <c r="D37" s="48">
        <f>D32+D33+D34+D35+D36</f>
        <v>215317.98</v>
      </c>
      <c r="E37" s="51">
        <f>E32+E33+E34+E35+E36</f>
        <v>131119.02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167029.15000000005</v>
      </c>
      <c r="E54" s="45">
        <v>162029.15000000005</v>
      </c>
    </row>
    <row r="55" spans="2:5" ht="15">
      <c r="B55" s="13">
        <v>90200</v>
      </c>
      <c r="C55" s="54" t="s">
        <v>62</v>
      </c>
      <c r="D55" s="61">
        <v>1651.3600000000001</v>
      </c>
      <c r="E55" s="62">
        <v>1953.6100000000001</v>
      </c>
    </row>
    <row r="56" spans="2:5" ht="15.75" thickBot="1">
      <c r="B56" s="16">
        <v>90000</v>
      </c>
      <c r="C56" s="15" t="s">
        <v>63</v>
      </c>
      <c r="D56" s="48">
        <f>D54+D55</f>
        <v>168680.51000000004</v>
      </c>
      <c r="E56" s="51">
        <f>E54+E55</f>
        <v>163982.76000000004</v>
      </c>
    </row>
    <row r="57" spans="2:5" ht="16.5" thickBot="1" thickTop="1">
      <c r="B57" s="109" t="s">
        <v>64</v>
      </c>
      <c r="C57" s="110"/>
      <c r="D57" s="52">
        <f>D16+D23+D30+D37+D43+D49+D52+D56</f>
        <v>1728255.3199999998</v>
      </c>
      <c r="E57" s="55">
        <f>E16+E23+E30+E37+E43+E49+E52+E56</f>
        <v>1630695.03</v>
      </c>
    </row>
    <row r="58" spans="2:5" ht="16.5" thickBot="1" thickTop="1">
      <c r="B58" s="109" t="s">
        <v>65</v>
      </c>
      <c r="C58" s="110"/>
      <c r="D58" s="52">
        <f>D57+D5+D6+D7+D8</f>
        <v>4212713.43</v>
      </c>
      <c r="E58" s="55">
        <f>E57+E5+E6+E7+E8</f>
        <v>6090131.5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179865.10999999996</v>
      </c>
      <c r="E10" s="89">
        <v>0</v>
      </c>
      <c r="F10" s="90">
        <v>168004.16999999998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62436.689999999995</v>
      </c>
      <c r="AL10" s="89">
        <v>0</v>
      </c>
      <c r="AM10" s="90">
        <v>62436.689999999995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242301.79999999996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230440.86</v>
      </c>
    </row>
    <row r="11" spans="2:76" ht="15">
      <c r="B11" s="13">
        <v>102</v>
      </c>
      <c r="C11" s="25" t="s">
        <v>92</v>
      </c>
      <c r="D11" s="88">
        <v>13662.650000000003</v>
      </c>
      <c r="E11" s="89">
        <v>0</v>
      </c>
      <c r="F11" s="90">
        <v>12605.460000000001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>
        <v>2691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4167.29</v>
      </c>
      <c r="AL11" s="89">
        <v>0</v>
      </c>
      <c r="AM11" s="90">
        <v>4167.29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22117.940000000002</v>
      </c>
      <c r="BW11" s="77">
        <f t="shared" si="1"/>
        <v>0</v>
      </c>
      <c r="BX11" s="79">
        <f t="shared" si="2"/>
        <v>19463.75</v>
      </c>
    </row>
    <row r="12" spans="2:76" ht="15">
      <c r="B12" s="13">
        <v>103</v>
      </c>
      <c r="C12" s="25" t="s">
        <v>93</v>
      </c>
      <c r="D12" s="88">
        <v>124310.20999999999</v>
      </c>
      <c r="E12" s="89">
        <v>9600.4</v>
      </c>
      <c r="F12" s="90">
        <v>100063.85</v>
      </c>
      <c r="G12" s="88">
        <v>0</v>
      </c>
      <c r="H12" s="89">
        <v>0</v>
      </c>
      <c r="I12" s="90">
        <v>0</v>
      </c>
      <c r="J12" s="97">
        <v>0</v>
      </c>
      <c r="K12" s="89">
        <v>0</v>
      </c>
      <c r="L12" s="101">
        <v>0</v>
      </c>
      <c r="M12" s="91">
        <v>39415.97</v>
      </c>
      <c r="N12" s="89">
        <v>7838.63</v>
      </c>
      <c r="O12" s="90">
        <v>29510.29</v>
      </c>
      <c r="P12" s="91">
        <v>8726.68</v>
      </c>
      <c r="Q12" s="89">
        <v>0</v>
      </c>
      <c r="R12" s="90">
        <v>3439.4200000000005</v>
      </c>
      <c r="S12" s="91">
        <v>2454</v>
      </c>
      <c r="T12" s="89">
        <v>0</v>
      </c>
      <c r="U12" s="90">
        <v>1852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4175</v>
      </c>
      <c r="AC12" s="89">
        <v>0</v>
      </c>
      <c r="AD12" s="90">
        <v>1167.81</v>
      </c>
      <c r="AE12" s="91">
        <v>48412.14</v>
      </c>
      <c r="AF12" s="89">
        <v>0</v>
      </c>
      <c r="AG12" s="90">
        <v>18634.469999999998</v>
      </c>
      <c r="AH12" s="91">
        <v>18853.2</v>
      </c>
      <c r="AI12" s="89">
        <v>0</v>
      </c>
      <c r="AJ12" s="90">
        <v>23155.850000000002</v>
      </c>
      <c r="AK12" s="91">
        <v>8414.25</v>
      </c>
      <c r="AL12" s="89">
        <v>0</v>
      </c>
      <c r="AM12" s="90">
        <v>6475.87</v>
      </c>
      <c r="AN12" s="91"/>
      <c r="AO12" s="89"/>
      <c r="AP12" s="90"/>
      <c r="AQ12" s="91">
        <v>400</v>
      </c>
      <c r="AR12" s="89">
        <v>0</v>
      </c>
      <c r="AS12" s="90">
        <v>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255161.45</v>
      </c>
      <c r="BW12" s="77">
        <f t="shared" si="1"/>
        <v>17439.03</v>
      </c>
      <c r="BX12" s="79">
        <f t="shared" si="2"/>
        <v>184299.56000000003</v>
      </c>
    </row>
    <row r="13" spans="2:76" ht="15">
      <c r="B13" s="13">
        <v>104</v>
      </c>
      <c r="C13" s="25" t="s">
        <v>19</v>
      </c>
      <c r="D13" s="88">
        <v>6321.53</v>
      </c>
      <c r="E13" s="89">
        <v>0</v>
      </c>
      <c r="F13" s="90">
        <v>36975.32</v>
      </c>
      <c r="G13" s="88"/>
      <c r="H13" s="89"/>
      <c r="I13" s="90"/>
      <c r="J13" s="97"/>
      <c r="K13" s="89"/>
      <c r="L13" s="101"/>
      <c r="M13" s="91">
        <v>71409.11</v>
      </c>
      <c r="N13" s="89">
        <v>0</v>
      </c>
      <c r="O13" s="90">
        <v>55019.31</v>
      </c>
      <c r="P13" s="91">
        <v>11902.04</v>
      </c>
      <c r="Q13" s="89">
        <v>0</v>
      </c>
      <c r="R13" s="90">
        <v>12232.240000000002</v>
      </c>
      <c r="S13" s="91">
        <v>0</v>
      </c>
      <c r="T13" s="89">
        <v>0</v>
      </c>
      <c r="U13" s="90">
        <v>0</v>
      </c>
      <c r="V13" s="91">
        <v>3000</v>
      </c>
      <c r="W13" s="89">
        <v>0</v>
      </c>
      <c r="X13" s="90">
        <v>3000</v>
      </c>
      <c r="Y13" s="91">
        <v>0</v>
      </c>
      <c r="Z13" s="89">
        <v>0</v>
      </c>
      <c r="AA13" s="90">
        <v>0</v>
      </c>
      <c r="AB13" s="91">
        <v>100307.27</v>
      </c>
      <c r="AC13" s="89">
        <v>0</v>
      </c>
      <c r="AD13" s="90">
        <v>28803.48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112945.48999999999</v>
      </c>
      <c r="AL13" s="89">
        <v>0</v>
      </c>
      <c r="AM13" s="90">
        <v>88134.97000000002</v>
      </c>
      <c r="AN13" s="91">
        <v>2000</v>
      </c>
      <c r="AO13" s="89">
        <v>0</v>
      </c>
      <c r="AP13" s="90">
        <v>0</v>
      </c>
      <c r="AQ13" s="91">
        <v>0</v>
      </c>
      <c r="AR13" s="89">
        <v>0</v>
      </c>
      <c r="AS13" s="90">
        <v>20000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307885.44</v>
      </c>
      <c r="BW13" s="77">
        <f t="shared" si="1"/>
        <v>0</v>
      </c>
      <c r="BX13" s="79">
        <f t="shared" si="2"/>
        <v>244165.32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43.97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43.97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797.52</v>
      </c>
      <c r="E19" s="89">
        <v>0</v>
      </c>
      <c r="F19" s="90">
        <v>5072.36</v>
      </c>
      <c r="G19" s="88"/>
      <c r="H19" s="89"/>
      <c r="I19" s="90"/>
      <c r="J19" s="97">
        <v>267</v>
      </c>
      <c r="K19" s="89">
        <v>0</v>
      </c>
      <c r="L19" s="101">
        <v>267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763</v>
      </c>
      <c r="AF19" s="89">
        <v>0</v>
      </c>
      <c r="AG19" s="101">
        <v>763</v>
      </c>
      <c r="AH19" s="97"/>
      <c r="AI19" s="89"/>
      <c r="AJ19" s="101"/>
      <c r="AK19" s="97">
        <v>482</v>
      </c>
      <c r="AL19" s="89">
        <v>0</v>
      </c>
      <c r="AM19" s="101">
        <v>482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2309.52</v>
      </c>
      <c r="BW19" s="77">
        <f t="shared" si="1"/>
        <v>0</v>
      </c>
      <c r="BX19" s="79">
        <f t="shared" si="2"/>
        <v>6584.36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325000.99</v>
      </c>
      <c r="E20" s="78">
        <f t="shared" si="3"/>
        <v>9600.4</v>
      </c>
      <c r="F20" s="79">
        <f t="shared" si="3"/>
        <v>322721.16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267</v>
      </c>
      <c r="K20" s="78">
        <f t="shared" si="3"/>
        <v>0</v>
      </c>
      <c r="L20" s="77">
        <f t="shared" si="3"/>
        <v>267</v>
      </c>
      <c r="M20" s="98">
        <f t="shared" si="3"/>
        <v>110825.08</v>
      </c>
      <c r="N20" s="78">
        <f t="shared" si="3"/>
        <v>7838.63</v>
      </c>
      <c r="O20" s="77">
        <f t="shared" si="3"/>
        <v>84529.6</v>
      </c>
      <c r="P20" s="98">
        <f t="shared" si="3"/>
        <v>20628.72</v>
      </c>
      <c r="Q20" s="78">
        <f t="shared" si="3"/>
        <v>0</v>
      </c>
      <c r="R20" s="77">
        <f t="shared" si="3"/>
        <v>15671.660000000002</v>
      </c>
      <c r="S20" s="98">
        <f t="shared" si="3"/>
        <v>2454</v>
      </c>
      <c r="T20" s="78">
        <f t="shared" si="3"/>
        <v>0</v>
      </c>
      <c r="U20" s="77">
        <f t="shared" si="3"/>
        <v>1852</v>
      </c>
      <c r="V20" s="98">
        <f t="shared" si="3"/>
        <v>3000</v>
      </c>
      <c r="W20" s="78">
        <f t="shared" si="3"/>
        <v>0</v>
      </c>
      <c r="X20" s="77">
        <f t="shared" si="3"/>
        <v>3000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108770.27</v>
      </c>
      <c r="AC20" s="78">
        <f t="shared" si="3"/>
        <v>0</v>
      </c>
      <c r="AD20" s="77">
        <f t="shared" si="3"/>
        <v>32662.29</v>
      </c>
      <c r="AE20" s="98">
        <f t="shared" si="3"/>
        <v>49175.14</v>
      </c>
      <c r="AF20" s="78">
        <f t="shared" si="3"/>
        <v>0</v>
      </c>
      <c r="AG20" s="77">
        <f t="shared" si="3"/>
        <v>19397.469999999998</v>
      </c>
      <c r="AH20" s="98">
        <f t="shared" si="3"/>
        <v>18853.2</v>
      </c>
      <c r="AI20" s="78">
        <f t="shared" si="3"/>
        <v>0</v>
      </c>
      <c r="AJ20" s="77">
        <f t="shared" si="3"/>
        <v>23155.850000000002</v>
      </c>
      <c r="AK20" s="98">
        <f t="shared" si="3"/>
        <v>188445.71999999997</v>
      </c>
      <c r="AL20" s="78">
        <f t="shared" si="3"/>
        <v>0</v>
      </c>
      <c r="AM20" s="77">
        <f t="shared" si="3"/>
        <v>161696.82</v>
      </c>
      <c r="AN20" s="98">
        <f t="shared" si="3"/>
        <v>2000</v>
      </c>
      <c r="AO20" s="78">
        <f t="shared" si="3"/>
        <v>0</v>
      </c>
      <c r="AP20" s="77">
        <f t="shared" si="3"/>
        <v>0</v>
      </c>
      <c r="AQ20" s="98">
        <f t="shared" si="3"/>
        <v>400</v>
      </c>
      <c r="AR20" s="78">
        <f t="shared" si="3"/>
        <v>0</v>
      </c>
      <c r="AS20" s="77">
        <f t="shared" si="3"/>
        <v>20000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829820.12</v>
      </c>
      <c r="BW20" s="77">
        <f>BW10+BW11+BW12+BW13+BW14+BW15+BW16+BW17+BW18+BW19</f>
        <v>17439.03</v>
      </c>
      <c r="BX20" s="95">
        <f>BX10+BX11+BX12+BX13+BX14+BX15+BX16+BX17+BX18+BX19</f>
        <v>684953.85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3697.15</v>
      </c>
      <c r="E24" s="89">
        <v>0</v>
      </c>
      <c r="F24" s="90">
        <v>20458.3</v>
      </c>
      <c r="G24" s="88">
        <v>0</v>
      </c>
      <c r="H24" s="89">
        <v>0</v>
      </c>
      <c r="I24" s="90">
        <v>9044.52</v>
      </c>
      <c r="J24" s="97"/>
      <c r="K24" s="89"/>
      <c r="L24" s="101"/>
      <c r="M24" s="97">
        <v>60635.009999999995</v>
      </c>
      <c r="N24" s="89">
        <v>0</v>
      </c>
      <c r="O24" s="101">
        <v>618.35</v>
      </c>
      <c r="P24" s="97">
        <v>142501.09</v>
      </c>
      <c r="Q24" s="89">
        <v>187421.37</v>
      </c>
      <c r="R24" s="101">
        <v>87465.06999999999</v>
      </c>
      <c r="S24" s="97">
        <v>105038.14</v>
      </c>
      <c r="T24" s="89">
        <v>152961.86</v>
      </c>
      <c r="U24" s="101">
        <v>3077.27</v>
      </c>
      <c r="V24" s="97">
        <v>0</v>
      </c>
      <c r="W24" s="89">
        <v>0</v>
      </c>
      <c r="X24" s="101">
        <v>0</v>
      </c>
      <c r="Y24" s="97">
        <v>0</v>
      </c>
      <c r="Z24" s="89">
        <v>34033.759999999995</v>
      </c>
      <c r="AA24" s="101">
        <v>0</v>
      </c>
      <c r="AB24" s="97">
        <v>11954</v>
      </c>
      <c r="AC24" s="89">
        <v>114767.95999999999</v>
      </c>
      <c r="AD24" s="101">
        <v>56052.51</v>
      </c>
      <c r="AE24" s="97">
        <v>236034.76</v>
      </c>
      <c r="AF24" s="89">
        <v>365023.13</v>
      </c>
      <c r="AG24" s="101">
        <v>161577.68999999997</v>
      </c>
      <c r="AH24" s="97">
        <v>0</v>
      </c>
      <c r="AI24" s="89">
        <v>0</v>
      </c>
      <c r="AJ24" s="101">
        <v>0</v>
      </c>
      <c r="AK24" s="97">
        <v>183310.12000000002</v>
      </c>
      <c r="AL24" s="89">
        <v>27695.29</v>
      </c>
      <c r="AM24" s="101">
        <v>202429.17</v>
      </c>
      <c r="AN24" s="97">
        <v>3513.6</v>
      </c>
      <c r="AO24" s="89">
        <v>0</v>
      </c>
      <c r="AP24" s="101">
        <v>3513.6</v>
      </c>
      <c r="AQ24" s="97">
        <v>24865.9</v>
      </c>
      <c r="AR24" s="89">
        <v>25134.1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288431.27</v>
      </c>
      <c r="BA24" s="89">
        <v>94056.09</v>
      </c>
      <c r="BB24" s="101">
        <v>260299.75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1059981.04</v>
      </c>
      <c r="BW24" s="77">
        <f t="shared" si="4"/>
        <v>1001093.5599999999</v>
      </c>
      <c r="BX24" s="79">
        <f t="shared" si="4"/>
        <v>804536.23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4727.09</v>
      </c>
      <c r="AL25" s="89">
        <v>2757.78</v>
      </c>
      <c r="AM25" s="101">
        <v>7098.29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4727.09</v>
      </c>
      <c r="BW25" s="77">
        <f t="shared" si="4"/>
        <v>2757.78</v>
      </c>
      <c r="BX25" s="79">
        <f t="shared" si="4"/>
        <v>7098.29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3697.15</v>
      </c>
      <c r="E28" s="78">
        <f t="shared" si="5"/>
        <v>0</v>
      </c>
      <c r="F28" s="79">
        <f t="shared" si="5"/>
        <v>20458.3</v>
      </c>
      <c r="G28" s="85">
        <f t="shared" si="5"/>
        <v>0</v>
      </c>
      <c r="H28" s="78">
        <f t="shared" si="5"/>
        <v>0</v>
      </c>
      <c r="I28" s="79">
        <f t="shared" si="5"/>
        <v>9044.52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60635.009999999995</v>
      </c>
      <c r="N28" s="78">
        <f t="shared" si="5"/>
        <v>0</v>
      </c>
      <c r="O28" s="77">
        <f t="shared" si="5"/>
        <v>618.35</v>
      </c>
      <c r="P28" s="98">
        <f t="shared" si="5"/>
        <v>142501.09</v>
      </c>
      <c r="Q28" s="78">
        <f t="shared" si="5"/>
        <v>187421.37</v>
      </c>
      <c r="R28" s="77">
        <f t="shared" si="5"/>
        <v>87465.06999999999</v>
      </c>
      <c r="S28" s="98">
        <f t="shared" si="5"/>
        <v>105038.14</v>
      </c>
      <c r="T28" s="78">
        <f t="shared" si="5"/>
        <v>152961.86</v>
      </c>
      <c r="U28" s="77">
        <f t="shared" si="5"/>
        <v>3077.27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34033.759999999995</v>
      </c>
      <c r="AA28" s="77">
        <f t="shared" si="5"/>
        <v>0</v>
      </c>
      <c r="AB28" s="98">
        <f t="shared" si="5"/>
        <v>11954</v>
      </c>
      <c r="AC28" s="78">
        <f t="shared" si="5"/>
        <v>114767.95999999999</v>
      </c>
      <c r="AD28" s="77">
        <f t="shared" si="5"/>
        <v>56052.51</v>
      </c>
      <c r="AE28" s="98">
        <f t="shared" si="5"/>
        <v>236034.76</v>
      </c>
      <c r="AF28" s="78">
        <f t="shared" si="5"/>
        <v>365023.13</v>
      </c>
      <c r="AG28" s="77">
        <f t="shared" si="5"/>
        <v>161577.68999999997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188037.21000000002</v>
      </c>
      <c r="AL28" s="78">
        <f t="shared" si="6"/>
        <v>30453.07</v>
      </c>
      <c r="AM28" s="77">
        <f t="shared" si="6"/>
        <v>209527.46000000002</v>
      </c>
      <c r="AN28" s="98">
        <f t="shared" si="6"/>
        <v>3513.6</v>
      </c>
      <c r="AO28" s="78">
        <f t="shared" si="6"/>
        <v>0</v>
      </c>
      <c r="AP28" s="77">
        <f t="shared" si="6"/>
        <v>3513.6</v>
      </c>
      <c r="AQ28" s="98">
        <f t="shared" si="6"/>
        <v>24865.9</v>
      </c>
      <c r="AR28" s="78">
        <f t="shared" si="6"/>
        <v>25134.1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288431.27</v>
      </c>
      <c r="BA28" s="78">
        <f t="shared" si="6"/>
        <v>94056.09</v>
      </c>
      <c r="BB28" s="77">
        <f t="shared" si="6"/>
        <v>260299.75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1064708.1300000001</v>
      </c>
      <c r="BW28" s="77">
        <f>BW23+BW24+BW25+BW26+BW27</f>
        <v>1003851.34</v>
      </c>
      <c r="BX28" s="95">
        <f>BX23+BX24+BX25+BX26+BX27</f>
        <v>811634.52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167029.15</v>
      </c>
      <c r="BS49" s="89">
        <v>0</v>
      </c>
      <c r="BT49" s="101">
        <v>167029.15</v>
      </c>
      <c r="BU49" s="76"/>
      <c r="BV49" s="85">
        <f aca="true" t="shared" si="15" ref="BV49:BX50">D49+G49+J49+M49+P49+S49+V49+Y49+AB49+AE49+AH49+AK49+AN49+AQ49+AT49+AW49+AZ49+BC49+BF49+BI49+BL49+BO49+BR49</f>
        <v>167029.15</v>
      </c>
      <c r="BW49" s="77">
        <f t="shared" si="15"/>
        <v>0</v>
      </c>
      <c r="BX49" s="79">
        <f t="shared" si="15"/>
        <v>167029.15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1651.3600000000001</v>
      </c>
      <c r="BS50" s="89">
        <v>0</v>
      </c>
      <c r="BT50" s="101">
        <v>1523.8899999999999</v>
      </c>
      <c r="BU50" s="76"/>
      <c r="BV50" s="85">
        <f t="shared" si="15"/>
        <v>1651.3600000000001</v>
      </c>
      <c r="BW50" s="77">
        <f t="shared" si="15"/>
        <v>0</v>
      </c>
      <c r="BX50" s="79">
        <f t="shared" si="15"/>
        <v>1523.8899999999999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168680.50999999998</v>
      </c>
      <c r="BS51" s="78">
        <f>BS49+BS50</f>
        <v>0</v>
      </c>
      <c r="BT51" s="77">
        <f>BT49+BT50</f>
        <v>168553.04</v>
      </c>
      <c r="BU51" s="85"/>
      <c r="BV51" s="85">
        <f>BV49+BV50</f>
        <v>168680.50999999998</v>
      </c>
      <c r="BW51" s="77">
        <f>BW49+BW50</f>
        <v>0</v>
      </c>
      <c r="BX51" s="95">
        <f>BX49+BX50</f>
        <v>168553.04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328698.14</v>
      </c>
      <c r="E53" s="86">
        <f t="shared" si="18"/>
        <v>9600.4</v>
      </c>
      <c r="F53" s="86">
        <f t="shared" si="18"/>
        <v>343179.45999999996</v>
      </c>
      <c r="G53" s="86">
        <f t="shared" si="18"/>
        <v>0</v>
      </c>
      <c r="H53" s="86">
        <f t="shared" si="18"/>
        <v>0</v>
      </c>
      <c r="I53" s="86">
        <f t="shared" si="18"/>
        <v>9044.52</v>
      </c>
      <c r="J53" s="86">
        <f t="shared" si="18"/>
        <v>267</v>
      </c>
      <c r="K53" s="86">
        <f t="shared" si="18"/>
        <v>0</v>
      </c>
      <c r="L53" s="86">
        <f t="shared" si="18"/>
        <v>267</v>
      </c>
      <c r="M53" s="86">
        <f t="shared" si="18"/>
        <v>171460.09</v>
      </c>
      <c r="N53" s="86">
        <f t="shared" si="18"/>
        <v>7838.63</v>
      </c>
      <c r="O53" s="86">
        <f t="shared" si="18"/>
        <v>85147.95000000001</v>
      </c>
      <c r="P53" s="86">
        <f t="shared" si="18"/>
        <v>163129.81</v>
      </c>
      <c r="Q53" s="86">
        <f t="shared" si="18"/>
        <v>187421.37</v>
      </c>
      <c r="R53" s="86">
        <f t="shared" si="18"/>
        <v>103136.73</v>
      </c>
      <c r="S53" s="86">
        <f t="shared" si="18"/>
        <v>107492.14</v>
      </c>
      <c r="T53" s="86">
        <f t="shared" si="18"/>
        <v>152961.86</v>
      </c>
      <c r="U53" s="86">
        <f t="shared" si="18"/>
        <v>4929.27</v>
      </c>
      <c r="V53" s="86">
        <f t="shared" si="18"/>
        <v>3000</v>
      </c>
      <c r="W53" s="86">
        <f t="shared" si="18"/>
        <v>0</v>
      </c>
      <c r="X53" s="86">
        <f t="shared" si="18"/>
        <v>3000</v>
      </c>
      <c r="Y53" s="86">
        <f t="shared" si="18"/>
        <v>0</v>
      </c>
      <c r="Z53" s="86">
        <f t="shared" si="18"/>
        <v>34033.759999999995</v>
      </c>
      <c r="AA53" s="86">
        <f t="shared" si="18"/>
        <v>0</v>
      </c>
      <c r="AB53" s="86">
        <f t="shared" si="18"/>
        <v>120724.27</v>
      </c>
      <c r="AC53" s="86">
        <f t="shared" si="18"/>
        <v>114767.95999999999</v>
      </c>
      <c r="AD53" s="86">
        <f t="shared" si="18"/>
        <v>88714.8</v>
      </c>
      <c r="AE53" s="86">
        <f t="shared" si="18"/>
        <v>285209.9</v>
      </c>
      <c r="AF53" s="86">
        <f t="shared" si="18"/>
        <v>365023.13</v>
      </c>
      <c r="AG53" s="86">
        <f t="shared" si="18"/>
        <v>180975.15999999997</v>
      </c>
      <c r="AH53" s="86">
        <f t="shared" si="18"/>
        <v>18853.2</v>
      </c>
      <c r="AI53" s="86">
        <f t="shared" si="18"/>
        <v>0</v>
      </c>
      <c r="AJ53" s="86">
        <f aca="true" t="shared" si="19" ref="AJ53:BT53">AJ20+AJ28+AJ35+AJ42+AJ46+AJ51</f>
        <v>23155.850000000002</v>
      </c>
      <c r="AK53" s="86">
        <f t="shared" si="19"/>
        <v>376482.93</v>
      </c>
      <c r="AL53" s="86">
        <f t="shared" si="19"/>
        <v>30453.07</v>
      </c>
      <c r="AM53" s="86">
        <f t="shared" si="19"/>
        <v>371224.28</v>
      </c>
      <c r="AN53" s="86">
        <f t="shared" si="19"/>
        <v>5513.6</v>
      </c>
      <c r="AO53" s="86">
        <f t="shared" si="19"/>
        <v>0</v>
      </c>
      <c r="AP53" s="86">
        <f t="shared" si="19"/>
        <v>3513.6</v>
      </c>
      <c r="AQ53" s="86">
        <f t="shared" si="19"/>
        <v>25265.9</v>
      </c>
      <c r="AR53" s="86">
        <f t="shared" si="19"/>
        <v>25134.1</v>
      </c>
      <c r="AS53" s="86">
        <f t="shared" si="19"/>
        <v>20000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288431.27</v>
      </c>
      <c r="BA53" s="86">
        <f t="shared" si="19"/>
        <v>94056.09</v>
      </c>
      <c r="BB53" s="86">
        <f t="shared" si="19"/>
        <v>260299.75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168680.50999999998</v>
      </c>
      <c r="BS53" s="86">
        <f t="shared" si="19"/>
        <v>0</v>
      </c>
      <c r="BT53" s="86">
        <f t="shared" si="19"/>
        <v>168553.04</v>
      </c>
      <c r="BU53" s="86">
        <f>BU8</f>
        <v>0</v>
      </c>
      <c r="BV53" s="102">
        <f>BV8+BV20+BV28+BV35+BV42+BV46+BV51</f>
        <v>2073208.76</v>
      </c>
      <c r="BW53" s="87">
        <f>BW20+BW28+BW35+BW42+BW46+BW51</f>
        <v>1021290.37</v>
      </c>
      <c r="BX53" s="87">
        <f>BX20+BX28+BX35+BX42+BX46+BX51</f>
        <v>1675141.4100000001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1118214.2999999998</v>
      </c>
      <c r="BW54" s="93"/>
      <c r="BX54" s="94">
        <f>IF((Spese_Rendiconto_2021!BX53-Entrate_Rendiconto_2021!E58)&lt;0,Entrate_Rendiconto_2021!E58-Spese_Rendiconto_2021!BX53,0)</f>
        <v>4414990.09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2022-07-01T09:32:12Z</dcterms:modified>
  <cp:category/>
  <cp:version/>
  <cp:contentType/>
  <cp:contentStatus/>
</cp:coreProperties>
</file>