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4" sheetId="1" r:id="rId1"/>
    <sheet name="Entrate_Bilancio_2025" sheetId="2" r:id="rId2"/>
    <sheet name="Entrate_Bilancio_2026" sheetId="3" r:id="rId3"/>
    <sheet name="Entrate_Rendiconto_Anno0" sheetId="4" state="hidden" r:id="rId4"/>
    <sheet name="Spese_Bilancio_2024" sheetId="5" r:id="rId5"/>
    <sheet name="Spese_Bilancio_2025" sheetId="6" r:id="rId6"/>
    <sheet name="Spese_Bilancio_2026" sheetId="7" r:id="rId7"/>
    <sheet name="Spese_Rendiconto_Anno0" sheetId="8" state="hidden" r:id="rId8"/>
  </sheets>
  <definedNames>
    <definedName name="_xlnm.Print_Area" localSheetId="0">'Entrate_Bilancio_2024'!$B$1:$E$58</definedName>
    <definedName name="_xlnm.Print_Area" localSheetId="1">'Entrate_Bilancio_2025'!$B$1:$E$58</definedName>
    <definedName name="_xlnm.Print_Area" localSheetId="2">'Entrate_Bilancio_2026'!$B$1:$E$58</definedName>
    <definedName name="_xlnm.Print_Area" localSheetId="3">'Entrate_Rendiconto_Anno0'!$B$1:$E$59</definedName>
    <definedName name="_xlnm.Print_Area" localSheetId="4">'Spese_Bilancio_2024'!$B$1:$BX$53</definedName>
    <definedName name="_xlnm.Print_Area" localSheetId="5">'Spese_Bilancio_2025'!$B$1:$BX$53</definedName>
    <definedName name="_xlnm.Print_Area" localSheetId="6">'Spese_Bilancio_2026'!$B$1:$BX$53</definedName>
    <definedName name="_xlnm.Print_Area" localSheetId="7">'Spese_Rendiconto_Anno0'!$B$1:$BX$54</definedName>
    <definedName name="_xlnm.Print_Titles" localSheetId="4">'Spese_Bilancio_2024'!$B:$C</definedName>
    <definedName name="_xlnm.Print_Titles" localSheetId="5">'Spese_Bilancio_2025'!$B:$C</definedName>
    <definedName name="_xlnm.Print_Titles" localSheetId="6">'Spese_Bilancio_2026'!$B:$C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<sst xmlns="http://schemas.openxmlformats.org/spreadsheetml/2006/main" count="870" uniqueCount="152">
  <si>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</si>
  <si>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</si>
  <si>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</si>
  <si>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</si>
  <si>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</si>
  <si>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</si>
  <si>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</si>
  <si>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</si>
  <si>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</si>
  <si>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</si>
  <si>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</si>
  <si>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</si>
  <si>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</si>
  <si>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</si>
  <si>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</si>
  <si>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</si>
  <si>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</si>
  <si>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</si>
  <si>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</si>
  <si>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</si>
  <si>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</si>
  <si>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</si>
  <si>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</si>
  <si>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</si>
  <si>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</si>
  <si>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</si>
  <si>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</si>
  <si>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</si>
  <si>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</si>
  <si>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</si>
  <si>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</si>
  <si>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</si>
  <si>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</si>
  <si>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</si>
  <si>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</si>
  <si>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</si>
  <si>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</si>
  <si>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</si>
  <si>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</si>
  <si>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</si>
  <si>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</si>
  <si>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</si>
  <si>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</si>
  <si>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</si>
  <si>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</si>
  <si>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</si>
  <si>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</si>
  <si>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</si>
  <si>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</si>
  <si>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</si>
  <si>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</si>
  <si>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</si>
  <si>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</si>
  <si>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</si>
  <si>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</si>
  <si>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</si>
  <si>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</si>
  <si>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</si>
  <si>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</si>
  <si>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</si>
  <si>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</si>
  <si>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</si>
  <si>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</si>
  <si>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</si>
  <si>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</si>
  <si>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</si>
  <si>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</si>
  <si>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</si>
  <si>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</si>
  <si>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</si>
  <si>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</si>
  <si>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</si>
  <si>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</si>
  <si>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</si>
  <si>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</si>
  <si>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</si>
  <si>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</si>
  <si>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</si>
  <si>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</si>
  <si>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</si>
  <si>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</si>
  <si>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</si>
  <si>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</si>
  <si>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</si>
  <si>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</si>
  <si>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</si>
  <si>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</si>
  <si>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</si>
  <si>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</si>
  <si>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</si>
  <si>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</si>
  <si>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</si>
  <si>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</si>
  <si>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</si>
  <si>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</si>
  <si>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</si>
  <si>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</si>
  <si>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</si>
  <si>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</si>
  <si>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</si>
  <si>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</si>
  <si>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</si>
  <si>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</si>
  <si>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</si>
  <si>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</si>
  <si>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</si>
  <si>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</si>
  <si>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</si>
  <si>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</si>
  <si>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</si>
  <si>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</si>
  <si>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</si>
  <si>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</si>
  <si>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</si>
  <si>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</si>
  <si>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</si>
  <si>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</si>
  <si>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</si>
  <si>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</si>
  <si>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</si>
  <si>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</si>
  <si>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</si>
  <si>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</si>
  <si>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</si>
  <si>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</si>
  <si>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</si>
  <si>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</si>
  <si>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</si>
  <si>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</si>
  <si>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</si>
  <si>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</si>
  <si>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</si>
  <si>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</si>
  <si>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</si>
  <si>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</si>
  <si>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</si>
  <si>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</si>
  <si>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</si>
  <si>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</si>
  <si>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</si>
  <si>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</si>
  <si>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</si>
  <si>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2026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</si>
  <si>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</si>
  <si>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</si>
  <si>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</si>
  <si>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</si>
  <si>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</si>
  <si>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</si>
  <si>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2024</t>
  </si>
  <si>
    <t>Fondo pluriennale vincolato per spese correnti e per incremento di attività finanziarie</t>
  </si>
  <si>
    <t>Dati previsionali anno 2025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</si>
</sst>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150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1000000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7893954.529999999</v>
      </c>
      <c r="E10" s="45">
        <v>15032853.889999999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1957259.7100000002</v>
      </c>
      <c r="E14" s="45">
        <v>2231599.88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9851214.24</v>
      </c>
      <c r="E16" s="51">
        <f>E10+E11+E12+E13+E14+E15</f>
        <v>17264453.77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735886.0399999999</v>
      </c>
      <c r="E18" s="45">
        <v>1302545.16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12000</v>
      </c>
      <c r="E20" s="59">
        <v>12000</v>
      </c>
    </row>
    <row r="21" spans="2:5" ht="15">
      <c r="B21" s="13">
        <v>20104</v>
      </c>
      <c r="C21" s="54" t="s">
        <v>10</v>
      </c>
      <c r="D21" s="39">
        <v>0</v>
      </c>
      <c r="E21" s="45">
        <v>32000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747886.0399999999</v>
      </c>
      <c r="E23" s="51">
        <f>E18+E19+E20+E21+E22</f>
        <v>1346545.16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1302698.03</v>
      </c>
      <c r="E25" s="45">
        <v>1613955.1200000003</v>
      </c>
    </row>
    <row r="26" spans="2:5" ht="15">
      <c r="B26" s="13">
        <v>30200</v>
      </c>
      <c r="C26" s="54" t="s">
        <v>28</v>
      </c>
      <c r="D26" s="39">
        <v>380000</v>
      </c>
      <c r="E26" s="45">
        <v>868697.8</v>
      </c>
    </row>
    <row r="27" spans="2:5" ht="15">
      <c r="B27" s="13">
        <v>30300</v>
      </c>
      <c r="C27" s="54" t="s">
        <v>29</v>
      </c>
      <c r="D27" s="39">
        <v>10</v>
      </c>
      <c r="E27" s="45">
        <v>10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568556.3</v>
      </c>
      <c r="E29" s="50">
        <v>1196238.66</v>
      </c>
    </row>
    <row r="30" spans="2:5" ht="15.75" thickBot="1">
      <c r="B30" s="16">
        <v>30000</v>
      </c>
      <c r="C30" s="15" t="s">
        <v>32</v>
      </c>
      <c r="D30" s="48">
        <f>D25+D26+D27+D28+D29</f>
        <v>2251264.33</v>
      </c>
      <c r="E30" s="51">
        <f>E25+E26+E27+E28+E29</f>
        <v>3678901.58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1281777.55</v>
      </c>
      <c r="E33" s="59">
        <v>7324036.249999999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292808</v>
      </c>
      <c r="E36" s="50">
        <v>363410.88</v>
      </c>
    </row>
    <row r="37" spans="2:5" ht="15.75" thickBot="1">
      <c r="B37" s="16">
        <v>40000</v>
      </c>
      <c r="C37" s="15" t="s">
        <v>40</v>
      </c>
      <c r="D37" s="48">
        <f>D32+D33+D34+D35+D36</f>
        <v>1574585.55</v>
      </c>
      <c r="E37" s="51">
        <f>E32+E33+E34+E35+E36</f>
        <v>7687447.129999999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502850.76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502850.76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1343222.45</v>
      </c>
      <c r="E47" s="45">
        <v>1518285.83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1343222.45</v>
      </c>
      <c r="E49" s="51">
        <f>E45+E46+E47+E48</f>
        <v>1518285.83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3201933.41</v>
      </c>
      <c r="E51" s="62">
        <v>3201933.41</v>
      </c>
    </row>
    <row r="52" spans="2:5" ht="15.75" thickBot="1">
      <c r="B52" s="16">
        <v>70000</v>
      </c>
      <c r="C52" s="15" t="s">
        <v>58</v>
      </c>
      <c r="D52" s="48">
        <f>D51</f>
        <v>3201933.41</v>
      </c>
      <c r="E52" s="51">
        <f>E51</f>
        <v>3201933.41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2707000</v>
      </c>
      <c r="E54" s="45">
        <v>3049825.78</v>
      </c>
    </row>
    <row r="55" spans="2:5" ht="15">
      <c r="B55" s="13">
        <v>90200</v>
      </c>
      <c r="C55" s="54" t="s">
        <v>62</v>
      </c>
      <c r="D55" s="61">
        <v>304000</v>
      </c>
      <c r="E55" s="62">
        <v>408581.94999999995</v>
      </c>
    </row>
    <row r="56" spans="2:5" ht="15.75" thickBot="1">
      <c r="B56" s="16">
        <v>90000</v>
      </c>
      <c r="C56" s="15" t="s">
        <v>63</v>
      </c>
      <c r="D56" s="48">
        <f>D54+D55</f>
        <v>3011000</v>
      </c>
      <c r="E56" s="51">
        <f>E54+E55</f>
        <v>3458407.7299999995</v>
      </c>
    </row>
    <row r="57" spans="2:5" ht="16.5" thickBot="1" thickTop="1">
      <c r="B57" s="109" t="s">
        <v>64</v>
      </c>
      <c r="C57" s="110"/>
      <c r="D57" s="52">
        <f>D16+D23+D30+D37+D43+D49+D52+D56</f>
        <v>21981106.02</v>
      </c>
      <c r="E57" s="55">
        <f>E16+E23+E30+E37+E43+E49+E52+E56</f>
        <v>38658825.37</v>
      </c>
    </row>
    <row r="58" spans="2:5" ht="16.5" thickBot="1" thickTop="1">
      <c r="B58" s="109" t="s">
        <v>65</v>
      </c>
      <c r="C58" s="110"/>
      <c r="D58" s="52">
        <f>D57+D5+D6+D7+D8</f>
        <v>21981106.02</v>
      </c>
      <c r="E58" s="55">
        <f>E57+E5+E6+E7+E8</f>
        <v>39658825.37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151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150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7803954.529999999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2041629.77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9845584.299999999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735886.0399999999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12000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747886.0399999999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1287698.03</v>
      </c>
      <c r="E25" s="45"/>
    </row>
    <row r="26" spans="2:5" ht="15">
      <c r="B26" s="13">
        <v>30200</v>
      </c>
      <c r="C26" s="54" t="s">
        <v>28</v>
      </c>
      <c r="D26" s="39">
        <v>380000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568070.23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2235778.26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179937.66999999998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179937.66999999998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700000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700000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3201933.41</v>
      </c>
      <c r="E51" s="62"/>
    </row>
    <row r="52" spans="2:5" ht="15.75" thickBot="1">
      <c r="B52" s="16">
        <v>70000</v>
      </c>
      <c r="C52" s="15" t="s">
        <v>58</v>
      </c>
      <c r="D52" s="48">
        <f>D51</f>
        <v>3201933.41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2707000</v>
      </c>
      <c r="E54" s="45"/>
    </row>
    <row r="55" spans="2:5" ht="15">
      <c r="B55" s="13">
        <v>90200</v>
      </c>
      <c r="C55" s="54" t="s">
        <v>62</v>
      </c>
      <c r="D55" s="61">
        <v>304000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3011000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19922119.68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19922119.68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150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7803954.529999999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2068193.1500000001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9872147.68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697888.0499999999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12000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709888.0499999999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1287698.03</v>
      </c>
      <c r="E25" s="45"/>
    </row>
    <row r="26" spans="2:5" ht="15">
      <c r="B26" s="13">
        <v>30200</v>
      </c>
      <c r="C26" s="54" t="s">
        <v>28</v>
      </c>
      <c r="D26" s="39">
        <v>380000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488330.99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2156039.02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166153.56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166153.56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800000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800000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3201933.41</v>
      </c>
      <c r="E51" s="62"/>
    </row>
    <row r="52" spans="2:5" ht="15.75" thickBot="1">
      <c r="B52" s="16">
        <v>70000</v>
      </c>
      <c r="C52" s="15" t="s">
        <v>58</v>
      </c>
      <c r="D52" s="48">
        <f>D51</f>
        <v>3201933.41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2707000</v>
      </c>
      <c r="E54" s="45"/>
    </row>
    <row r="55" spans="2:5" ht="15">
      <c r="B55" s="13">
        <v>90200</v>
      </c>
      <c r="C55" s="54" t="s">
        <v>62</v>
      </c>
      <c r="D55" s="61">
        <v>304000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3011000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19917161.72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19917161.72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2134080.0500000003</v>
      </c>
      <c r="E10" s="89">
        <v>0</v>
      </c>
      <c r="F10" s="90">
        <v>2671823.3700000006</v>
      </c>
      <c r="G10" s="88"/>
      <c r="H10" s="89"/>
      <c r="I10" s="90"/>
      <c r="J10" s="97">
        <v>444458.71</v>
      </c>
      <c r="K10" s="89">
        <v>0</v>
      </c>
      <c r="L10" s="101">
        <v>533580.75</v>
      </c>
      <c r="M10" s="91">
        <v>118308.34</v>
      </c>
      <c r="N10" s="89">
        <v>0</v>
      </c>
      <c r="O10" s="90">
        <v>149877.53000000003</v>
      </c>
      <c r="P10" s="91">
        <v>183306</v>
      </c>
      <c r="Q10" s="89">
        <v>0</v>
      </c>
      <c r="R10" s="90">
        <v>233663.82000000004</v>
      </c>
      <c r="S10" s="91"/>
      <c r="T10" s="89"/>
      <c r="U10" s="90"/>
      <c r="V10" s="91"/>
      <c r="W10" s="89"/>
      <c r="X10" s="90"/>
      <c r="Y10" s="91">
        <v>196659.76</v>
      </c>
      <c r="Z10" s="89">
        <v>0</v>
      </c>
      <c r="AA10" s="90">
        <v>241214.94</v>
      </c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3076812.8600000003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3830160.41</v>
      </c>
    </row>
    <row r="11" spans="2:76" ht="15">
      <c r="B11" s="13">
        <v>102</v>
      </c>
      <c r="C11" s="25" t="s">
        <v>92</v>
      </c>
      <c r="D11" s="88">
        <v>151862.49</v>
      </c>
      <c r="E11" s="89">
        <v>0</v>
      </c>
      <c r="F11" s="90">
        <v>195547.89</v>
      </c>
      <c r="G11" s="88"/>
      <c r="H11" s="89"/>
      <c r="I11" s="90"/>
      <c r="J11" s="97">
        <v>29170</v>
      </c>
      <c r="K11" s="89">
        <v>0</v>
      </c>
      <c r="L11" s="101">
        <v>35945.59</v>
      </c>
      <c r="M11" s="91">
        <v>7890</v>
      </c>
      <c r="N11" s="89">
        <v>0</v>
      </c>
      <c r="O11" s="90">
        <v>10030.33</v>
      </c>
      <c r="P11" s="91">
        <v>10580</v>
      </c>
      <c r="Q11" s="89">
        <v>0</v>
      </c>
      <c r="R11" s="90">
        <v>13826.14</v>
      </c>
      <c r="S11" s="91"/>
      <c r="T11" s="89"/>
      <c r="U11" s="90"/>
      <c r="V11" s="91"/>
      <c r="W11" s="89"/>
      <c r="X11" s="90"/>
      <c r="Y11" s="91">
        <v>12950</v>
      </c>
      <c r="Z11" s="89">
        <v>0</v>
      </c>
      <c r="AA11" s="90">
        <v>13744.51</v>
      </c>
      <c r="AB11" s="91">
        <v>150</v>
      </c>
      <c r="AC11" s="89">
        <v>0</v>
      </c>
      <c r="AD11" s="90">
        <v>300</v>
      </c>
      <c r="AE11" s="91"/>
      <c r="AF11" s="89"/>
      <c r="AG11" s="90"/>
      <c r="AH11" s="91">
        <v>250</v>
      </c>
      <c r="AI11" s="89">
        <v>0</v>
      </c>
      <c r="AJ11" s="90">
        <v>322.75</v>
      </c>
      <c r="AK11" s="91"/>
      <c r="AL11" s="89"/>
      <c r="AM11" s="90"/>
      <c r="AN11" s="91"/>
      <c r="AO11" s="89"/>
      <c r="AP11" s="90"/>
      <c r="AQ11" s="91"/>
      <c r="AR11" s="89"/>
      <c r="AS11" s="90"/>
      <c r="AT11" s="91">
        <v>0</v>
      </c>
      <c r="AU11" s="89">
        <v>0</v>
      </c>
      <c r="AV11" s="90">
        <v>0</v>
      </c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212852.49</v>
      </c>
      <c r="BW11" s="77">
        <f t="shared" si="1"/>
        <v>0</v>
      </c>
      <c r="BX11" s="79">
        <f t="shared" si="2"/>
        <v>269717.20999999996</v>
      </c>
    </row>
    <row r="12" spans="2:76" ht="15">
      <c r="B12" s="13">
        <v>103</v>
      </c>
      <c r="C12" s="25" t="s">
        <v>93</v>
      </c>
      <c r="D12" s="88">
        <v>1062923</v>
      </c>
      <c r="E12" s="89">
        <v>0</v>
      </c>
      <c r="F12" s="90">
        <v>1476214.5200000003</v>
      </c>
      <c r="G12" s="88"/>
      <c r="H12" s="89"/>
      <c r="I12" s="90"/>
      <c r="J12" s="97">
        <v>99413.75</v>
      </c>
      <c r="K12" s="89">
        <v>0</v>
      </c>
      <c r="L12" s="101">
        <v>117163.55</v>
      </c>
      <c r="M12" s="91">
        <v>675700</v>
      </c>
      <c r="N12" s="89">
        <v>0</v>
      </c>
      <c r="O12" s="90">
        <v>852884.6499999999</v>
      </c>
      <c r="P12" s="91">
        <v>94700</v>
      </c>
      <c r="Q12" s="89">
        <v>0</v>
      </c>
      <c r="R12" s="90">
        <v>151485.07000000004</v>
      </c>
      <c r="S12" s="91">
        <v>237774</v>
      </c>
      <c r="T12" s="89">
        <v>0</v>
      </c>
      <c r="U12" s="90">
        <v>441514</v>
      </c>
      <c r="V12" s="91">
        <v>45160</v>
      </c>
      <c r="W12" s="89">
        <v>0</v>
      </c>
      <c r="X12" s="90">
        <v>61589.02</v>
      </c>
      <c r="Y12" s="91">
        <v>38000</v>
      </c>
      <c r="Z12" s="89">
        <v>0</v>
      </c>
      <c r="AA12" s="90">
        <v>55324.58</v>
      </c>
      <c r="AB12" s="91">
        <v>2516709.67</v>
      </c>
      <c r="AC12" s="89">
        <v>0</v>
      </c>
      <c r="AD12" s="90">
        <v>3172457.6800000006</v>
      </c>
      <c r="AE12" s="91">
        <v>844729.85</v>
      </c>
      <c r="AF12" s="89">
        <v>0</v>
      </c>
      <c r="AG12" s="90">
        <v>1018891.2</v>
      </c>
      <c r="AH12" s="91">
        <v>12900</v>
      </c>
      <c r="AI12" s="89">
        <v>0</v>
      </c>
      <c r="AJ12" s="90">
        <v>15007.08</v>
      </c>
      <c r="AK12" s="91">
        <v>456060</v>
      </c>
      <c r="AL12" s="89">
        <v>0</v>
      </c>
      <c r="AM12" s="90">
        <v>531150.39</v>
      </c>
      <c r="AN12" s="91"/>
      <c r="AO12" s="89"/>
      <c r="AP12" s="90"/>
      <c r="AQ12" s="91"/>
      <c r="AR12" s="89"/>
      <c r="AS12" s="90"/>
      <c r="AT12" s="91">
        <v>68028.6</v>
      </c>
      <c r="AU12" s="89">
        <v>0</v>
      </c>
      <c r="AV12" s="90">
        <v>68028.99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6152098.869999999</v>
      </c>
      <c r="BW12" s="77">
        <f t="shared" si="1"/>
        <v>0</v>
      </c>
      <c r="BX12" s="79">
        <f t="shared" si="2"/>
        <v>7961710.73</v>
      </c>
    </row>
    <row r="13" spans="2:76" ht="15">
      <c r="B13" s="13">
        <v>104</v>
      </c>
      <c r="C13" s="25" t="s">
        <v>19</v>
      </c>
      <c r="D13" s="88">
        <v>19280</v>
      </c>
      <c r="E13" s="89">
        <v>0</v>
      </c>
      <c r="F13" s="90">
        <v>30066.9</v>
      </c>
      <c r="G13" s="88"/>
      <c r="H13" s="89"/>
      <c r="I13" s="90"/>
      <c r="J13" s="97">
        <v>1500</v>
      </c>
      <c r="K13" s="89">
        <v>0</v>
      </c>
      <c r="L13" s="101">
        <v>2856.85</v>
      </c>
      <c r="M13" s="91">
        <v>61830</v>
      </c>
      <c r="N13" s="89">
        <v>0</v>
      </c>
      <c r="O13" s="90">
        <v>69270</v>
      </c>
      <c r="P13" s="91">
        <v>194600</v>
      </c>
      <c r="Q13" s="89">
        <v>0</v>
      </c>
      <c r="R13" s="90">
        <v>207140</v>
      </c>
      <c r="S13" s="91">
        <v>20000</v>
      </c>
      <c r="T13" s="89">
        <v>0</v>
      </c>
      <c r="U13" s="90">
        <v>25000</v>
      </c>
      <c r="V13" s="91">
        <v>27000</v>
      </c>
      <c r="W13" s="89">
        <v>0</v>
      </c>
      <c r="X13" s="90">
        <v>27000</v>
      </c>
      <c r="Y13" s="91"/>
      <c r="Z13" s="89"/>
      <c r="AA13" s="90"/>
      <c r="AB13" s="91">
        <v>209069</v>
      </c>
      <c r="AC13" s="89">
        <v>0</v>
      </c>
      <c r="AD13" s="90">
        <v>282379.74</v>
      </c>
      <c r="AE13" s="91">
        <v>5500</v>
      </c>
      <c r="AF13" s="89">
        <v>0</v>
      </c>
      <c r="AG13" s="90">
        <v>10297.86</v>
      </c>
      <c r="AH13" s="91"/>
      <c r="AI13" s="89"/>
      <c r="AJ13" s="90"/>
      <c r="AK13" s="91">
        <v>649285.34</v>
      </c>
      <c r="AL13" s="89">
        <v>0</v>
      </c>
      <c r="AM13" s="90">
        <v>757935.76</v>
      </c>
      <c r="AN13" s="91"/>
      <c r="AO13" s="89"/>
      <c r="AP13" s="90"/>
      <c r="AQ13" s="91">
        <v>34400</v>
      </c>
      <c r="AR13" s="89">
        <v>0</v>
      </c>
      <c r="AS13" s="90">
        <v>76295.55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1222464.3399999999</v>
      </c>
      <c r="BW13" s="77">
        <f t="shared" si="1"/>
        <v>0</v>
      </c>
      <c r="BX13" s="79">
        <f t="shared" si="2"/>
        <v>1488242.66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287000.34</v>
      </c>
      <c r="BM16" s="89">
        <v>0</v>
      </c>
      <c r="BN16" s="90">
        <v>290050.91000000003</v>
      </c>
      <c r="BO16" s="91"/>
      <c r="BP16" s="89"/>
      <c r="BQ16" s="90"/>
      <c r="BR16" s="97"/>
      <c r="BS16" s="89"/>
      <c r="BT16" s="101"/>
      <c r="BU16" s="76"/>
      <c r="BV16" s="85">
        <f t="shared" si="0"/>
        <v>287000.34</v>
      </c>
      <c r="BW16" s="77">
        <f t="shared" si="1"/>
        <v>0</v>
      </c>
      <c r="BX16" s="79">
        <f t="shared" si="2"/>
        <v>290050.91000000003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7000</v>
      </c>
      <c r="E18" s="89">
        <v>0</v>
      </c>
      <c r="F18" s="90">
        <v>8763.939999999999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12925.01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19925.010000000002</v>
      </c>
      <c r="BW18" s="77">
        <f t="shared" si="1"/>
        <v>0</v>
      </c>
      <c r="BX18" s="79">
        <f t="shared" si="2"/>
        <v>8763.939999999999</v>
      </c>
    </row>
    <row r="19" spans="2:76" ht="15">
      <c r="B19" s="13">
        <v>110</v>
      </c>
      <c r="C19" s="25" t="s">
        <v>98</v>
      </c>
      <c r="D19" s="88">
        <v>216193.32</v>
      </c>
      <c r="E19" s="89">
        <v>0</v>
      </c>
      <c r="F19" s="90">
        <v>247958.81999999998</v>
      </c>
      <c r="G19" s="88"/>
      <c r="H19" s="89"/>
      <c r="I19" s="90"/>
      <c r="J19" s="97">
        <v>2749.21</v>
      </c>
      <c r="K19" s="89">
        <v>0</v>
      </c>
      <c r="L19" s="101">
        <v>2749.21</v>
      </c>
      <c r="M19" s="97"/>
      <c r="N19" s="89"/>
      <c r="O19" s="101"/>
      <c r="P19" s="97">
        <v>0</v>
      </c>
      <c r="Q19" s="89">
        <v>0</v>
      </c>
      <c r="R19" s="101">
        <v>162.06</v>
      </c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2032.51</v>
      </c>
      <c r="AF19" s="89">
        <v>0</v>
      </c>
      <c r="AG19" s="101">
        <v>2032.51</v>
      </c>
      <c r="AH19" s="97">
        <v>1524.95</v>
      </c>
      <c r="AI19" s="89">
        <v>0</v>
      </c>
      <c r="AJ19" s="101">
        <v>1524.95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714111.49</v>
      </c>
      <c r="BJ19" s="89">
        <v>0</v>
      </c>
      <c r="BK19" s="101">
        <v>60000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936611.48</v>
      </c>
      <c r="BW19" s="77">
        <f t="shared" si="1"/>
        <v>0</v>
      </c>
      <c r="BX19" s="79">
        <f t="shared" si="2"/>
        <v>314427.55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3591338.86</v>
      </c>
      <c r="E20" s="78">
        <f t="shared" si="3"/>
        <v>0</v>
      </c>
      <c r="F20" s="79">
        <f t="shared" si="3"/>
        <v>4630375.440000002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577291.6699999999</v>
      </c>
      <c r="K20" s="78">
        <f t="shared" si="3"/>
        <v>0</v>
      </c>
      <c r="L20" s="77">
        <f t="shared" si="3"/>
        <v>692295.95</v>
      </c>
      <c r="M20" s="98">
        <f t="shared" si="3"/>
        <v>863728.34</v>
      </c>
      <c r="N20" s="78">
        <f t="shared" si="3"/>
        <v>0</v>
      </c>
      <c r="O20" s="77">
        <f t="shared" si="3"/>
        <v>1082062.5099999998</v>
      </c>
      <c r="P20" s="98">
        <f t="shared" si="3"/>
        <v>483186</v>
      </c>
      <c r="Q20" s="78">
        <f t="shared" si="3"/>
        <v>0</v>
      </c>
      <c r="R20" s="77">
        <f t="shared" si="3"/>
        <v>606277.0900000001</v>
      </c>
      <c r="S20" s="98">
        <f t="shared" si="3"/>
        <v>257774</v>
      </c>
      <c r="T20" s="78">
        <f t="shared" si="3"/>
        <v>0</v>
      </c>
      <c r="U20" s="77">
        <f t="shared" si="3"/>
        <v>466514</v>
      </c>
      <c r="V20" s="98">
        <f t="shared" si="3"/>
        <v>72160</v>
      </c>
      <c r="W20" s="78">
        <f t="shared" si="3"/>
        <v>0</v>
      </c>
      <c r="X20" s="77">
        <f t="shared" si="3"/>
        <v>88589.01999999999</v>
      </c>
      <c r="Y20" s="98">
        <f t="shared" si="3"/>
        <v>247609.76</v>
      </c>
      <c r="Z20" s="78">
        <f t="shared" si="3"/>
        <v>0</v>
      </c>
      <c r="AA20" s="77">
        <f t="shared" si="3"/>
        <v>310284.03</v>
      </c>
      <c r="AB20" s="98">
        <f t="shared" si="3"/>
        <v>2725928.67</v>
      </c>
      <c r="AC20" s="78">
        <f t="shared" si="3"/>
        <v>0</v>
      </c>
      <c r="AD20" s="77">
        <f t="shared" si="3"/>
        <v>3455137.420000001</v>
      </c>
      <c r="AE20" s="98">
        <f t="shared" si="3"/>
        <v>852262.36</v>
      </c>
      <c r="AF20" s="78">
        <f t="shared" si="3"/>
        <v>0</v>
      </c>
      <c r="AG20" s="77">
        <f t="shared" si="3"/>
        <v>1031221.5700000001</v>
      </c>
      <c r="AH20" s="98">
        <f t="shared" si="3"/>
        <v>14674.95</v>
      </c>
      <c r="AI20" s="78">
        <f t="shared" si="3"/>
        <v>0</v>
      </c>
      <c r="AJ20" s="77">
        <f t="shared" si="3"/>
        <v>16854.78</v>
      </c>
      <c r="AK20" s="98">
        <f t="shared" si="3"/>
        <v>1105345.3399999999</v>
      </c>
      <c r="AL20" s="78">
        <f t="shared" si="3"/>
        <v>0</v>
      </c>
      <c r="AM20" s="77">
        <f t="shared" si="3"/>
        <v>1289086.15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34400</v>
      </c>
      <c r="AR20" s="78">
        <f t="shared" si="3"/>
        <v>0</v>
      </c>
      <c r="AS20" s="77">
        <f t="shared" si="3"/>
        <v>76295.55</v>
      </c>
      <c r="AT20" s="98">
        <f t="shared" si="3"/>
        <v>68028.6</v>
      </c>
      <c r="AU20" s="78">
        <f t="shared" si="3"/>
        <v>0</v>
      </c>
      <c r="AV20" s="77">
        <f t="shared" si="3"/>
        <v>68028.99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727036.5</v>
      </c>
      <c r="BJ20" s="78">
        <f t="shared" si="3"/>
        <v>0</v>
      </c>
      <c r="BK20" s="77">
        <f t="shared" si="3"/>
        <v>60000</v>
      </c>
      <c r="BL20" s="98">
        <f t="shared" si="3"/>
        <v>287000.34</v>
      </c>
      <c r="BM20" s="78">
        <f t="shared" si="3"/>
        <v>0</v>
      </c>
      <c r="BN20" s="77">
        <f t="shared" si="3"/>
        <v>290050.91000000003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11907765.389999999</v>
      </c>
      <c r="BW20" s="77">
        <f>BW10+BW11+BW12+BW13+BW14+BW15+BW16+BW17+BW18+BW19</f>
        <v>0</v>
      </c>
      <c r="BX20" s="95">
        <f>BX10+BX11+BX12+BX13+BX14+BX15+BX16+BX17+BX18+BX19</f>
        <v>14163073.410000002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1635000</v>
      </c>
      <c r="E24" s="89">
        <v>0</v>
      </c>
      <c r="F24" s="90">
        <v>2181622.44</v>
      </c>
      <c r="G24" s="88"/>
      <c r="H24" s="89"/>
      <c r="I24" s="90"/>
      <c r="J24" s="97">
        <v>0</v>
      </c>
      <c r="K24" s="89">
        <v>0</v>
      </c>
      <c r="L24" s="101">
        <v>3351.34</v>
      </c>
      <c r="M24" s="97">
        <v>25000</v>
      </c>
      <c r="N24" s="89">
        <v>0</v>
      </c>
      <c r="O24" s="101">
        <v>49387.8</v>
      </c>
      <c r="P24" s="97">
        <v>0</v>
      </c>
      <c r="Q24" s="89">
        <v>0</v>
      </c>
      <c r="R24" s="101">
        <v>451509.38</v>
      </c>
      <c r="S24" s="97">
        <v>0</v>
      </c>
      <c r="T24" s="89">
        <v>0</v>
      </c>
      <c r="U24" s="101">
        <v>624937.78</v>
      </c>
      <c r="V24" s="97">
        <v>0</v>
      </c>
      <c r="W24" s="89">
        <v>0</v>
      </c>
      <c r="X24" s="101">
        <v>316838.95</v>
      </c>
      <c r="Y24" s="97">
        <v>0</v>
      </c>
      <c r="Z24" s="89">
        <v>0</v>
      </c>
      <c r="AA24" s="101">
        <v>1357853.25</v>
      </c>
      <c r="AB24" s="97">
        <v>0</v>
      </c>
      <c r="AC24" s="89">
        <v>0</v>
      </c>
      <c r="AD24" s="101">
        <v>286869.44</v>
      </c>
      <c r="AE24" s="97">
        <v>1252808</v>
      </c>
      <c r="AF24" s="89">
        <v>0</v>
      </c>
      <c r="AG24" s="101">
        <v>1939659.7699999998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3600953.62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2912808</v>
      </c>
      <c r="BW24" s="77">
        <f t="shared" si="4"/>
        <v>0</v>
      </c>
      <c r="BX24" s="79">
        <f t="shared" si="4"/>
        <v>10812983.77</v>
      </c>
    </row>
    <row r="25" spans="2:76" ht="15">
      <c r="B25" s="13">
        <v>203</v>
      </c>
      <c r="C25" s="25" t="s">
        <v>105</v>
      </c>
      <c r="D25" s="88">
        <v>5000</v>
      </c>
      <c r="E25" s="89">
        <v>0</v>
      </c>
      <c r="F25" s="90">
        <v>9000</v>
      </c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33786.48</v>
      </c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74469.05</v>
      </c>
      <c r="AE25" s="97"/>
      <c r="AF25" s="89"/>
      <c r="AG25" s="101"/>
      <c r="AH25" s="97">
        <v>0</v>
      </c>
      <c r="AI25" s="89">
        <v>0</v>
      </c>
      <c r="AJ25" s="101">
        <v>32783.83</v>
      </c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5000</v>
      </c>
      <c r="BW25" s="77">
        <f t="shared" si="4"/>
        <v>0</v>
      </c>
      <c r="BX25" s="79">
        <f t="shared" si="4"/>
        <v>150039.36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1640000</v>
      </c>
      <c r="E28" s="78">
        <f t="shared" si="5"/>
        <v>0</v>
      </c>
      <c r="F28" s="79">
        <f t="shared" si="5"/>
        <v>2190622.44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3351.34</v>
      </c>
      <c r="M28" s="98">
        <f t="shared" si="5"/>
        <v>25000</v>
      </c>
      <c r="N28" s="78">
        <f t="shared" si="5"/>
        <v>0</v>
      </c>
      <c r="O28" s="77">
        <f t="shared" si="5"/>
        <v>49387.8</v>
      </c>
      <c r="P28" s="98">
        <f t="shared" si="5"/>
        <v>0</v>
      </c>
      <c r="Q28" s="78">
        <f t="shared" si="5"/>
        <v>0</v>
      </c>
      <c r="R28" s="77">
        <f t="shared" si="5"/>
        <v>485295.86</v>
      </c>
      <c r="S28" s="98">
        <f t="shared" si="5"/>
        <v>0</v>
      </c>
      <c r="T28" s="78">
        <f t="shared" si="5"/>
        <v>0</v>
      </c>
      <c r="U28" s="77">
        <f t="shared" si="5"/>
        <v>624937.78</v>
      </c>
      <c r="V28" s="98">
        <f t="shared" si="5"/>
        <v>0</v>
      </c>
      <c r="W28" s="78">
        <f t="shared" si="5"/>
        <v>0</v>
      </c>
      <c r="X28" s="77">
        <f t="shared" si="5"/>
        <v>316838.95</v>
      </c>
      <c r="Y28" s="98">
        <f t="shared" si="5"/>
        <v>0</v>
      </c>
      <c r="Z28" s="78">
        <f t="shared" si="5"/>
        <v>0</v>
      </c>
      <c r="AA28" s="77">
        <f t="shared" si="5"/>
        <v>1357853.25</v>
      </c>
      <c r="AB28" s="98">
        <f t="shared" si="5"/>
        <v>0</v>
      </c>
      <c r="AC28" s="78">
        <f t="shared" si="5"/>
        <v>0</v>
      </c>
      <c r="AD28" s="77">
        <f t="shared" si="5"/>
        <v>361338.49</v>
      </c>
      <c r="AE28" s="98">
        <f t="shared" si="5"/>
        <v>1252808</v>
      </c>
      <c r="AF28" s="78">
        <f t="shared" si="5"/>
        <v>0</v>
      </c>
      <c r="AG28" s="77">
        <f t="shared" si="5"/>
        <v>1939659.7699999998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32783.83</v>
      </c>
      <c r="AK28" s="98">
        <f t="shared" si="6"/>
        <v>0</v>
      </c>
      <c r="AL28" s="78">
        <f t="shared" si="6"/>
        <v>0</v>
      </c>
      <c r="AM28" s="77">
        <f t="shared" si="6"/>
        <v>3600953.62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2917808</v>
      </c>
      <c r="BW28" s="77">
        <f>BW23+BW24+BW25+BW26+BW27</f>
        <v>0</v>
      </c>
      <c r="BX28" s="95">
        <f>BX23+BX24+BX25+BX26+BX27</f>
        <v>10963023.129999999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>
        <v>425476.92</v>
      </c>
      <c r="BM38" s="89">
        <v>0</v>
      </c>
      <c r="BN38" s="101">
        <v>425476.92</v>
      </c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425476.92</v>
      </c>
      <c r="BW38" s="77">
        <f t="shared" si="10"/>
        <v>0</v>
      </c>
      <c r="BX38" s="79">
        <f t="shared" si="10"/>
        <v>425476.92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517122.3</v>
      </c>
      <c r="BM40" s="89">
        <v>0</v>
      </c>
      <c r="BN40" s="101">
        <v>545400.93</v>
      </c>
      <c r="BO40" s="97"/>
      <c r="BP40" s="89"/>
      <c r="BQ40" s="101"/>
      <c r="BR40" s="97"/>
      <c r="BS40" s="89"/>
      <c r="BT40" s="101"/>
      <c r="BU40" s="76"/>
      <c r="BV40" s="85">
        <f t="shared" si="10"/>
        <v>517122.3</v>
      </c>
      <c r="BW40" s="77">
        <f t="shared" si="10"/>
        <v>0</v>
      </c>
      <c r="BX40" s="79">
        <f t="shared" si="10"/>
        <v>545400.93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942599.22</v>
      </c>
      <c r="BM42" s="78">
        <f t="shared" si="12"/>
        <v>0</v>
      </c>
      <c r="BN42" s="77">
        <f t="shared" si="12"/>
        <v>970877.8500000001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942599.22</v>
      </c>
      <c r="BW42" s="77">
        <f>BW38+BW39+BW40+BW41</f>
        <v>0</v>
      </c>
      <c r="BX42" s="95">
        <f>BX38+BX39+BX40+BX41</f>
        <v>970877.8500000001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3201933.41</v>
      </c>
      <c r="BP45" s="89">
        <v>0</v>
      </c>
      <c r="BQ45" s="101">
        <v>3201933.41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3201933.41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3201933.41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3201933.41</v>
      </c>
      <c r="BP46" s="78">
        <f>BP45</f>
        <v>0</v>
      </c>
      <c r="BQ46" s="95">
        <f>BQ45</f>
        <v>3201933.41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3201933.41</v>
      </c>
      <c r="BW46" s="77">
        <f>BW45</f>
        <v>0</v>
      </c>
      <c r="BX46" s="95">
        <f>BX45</f>
        <v>3201933.41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2707000</v>
      </c>
      <c r="BS49" s="89">
        <v>0</v>
      </c>
      <c r="BT49" s="101">
        <v>3048923.01</v>
      </c>
      <c r="BU49" s="76"/>
      <c r="BV49" s="85">
        <f aca="true" t="shared" si="15" ref="BV49:BX50">D49+G49+J49+M49+P49+S49+V49+Y49+AB49+AE49+AH49+AK49+AN49+AQ49+AT49+AW49+AZ49+BC49+BF49+BI49+BL49+BO49+BR49</f>
        <v>2707000</v>
      </c>
      <c r="BW49" s="77">
        <f t="shared" si="15"/>
        <v>0</v>
      </c>
      <c r="BX49" s="79">
        <f t="shared" si="15"/>
        <v>3048923.01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304000</v>
      </c>
      <c r="BS50" s="89">
        <v>0</v>
      </c>
      <c r="BT50" s="101">
        <v>392691.76</v>
      </c>
      <c r="BU50" s="76"/>
      <c r="BV50" s="85">
        <f t="shared" si="15"/>
        <v>304000</v>
      </c>
      <c r="BW50" s="77">
        <f t="shared" si="15"/>
        <v>0</v>
      </c>
      <c r="BX50" s="79">
        <f t="shared" si="15"/>
        <v>392691.76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3011000</v>
      </c>
      <c r="BS51" s="78">
        <f>BS49+BS50</f>
        <v>0</v>
      </c>
      <c r="BT51" s="77">
        <f>BT49+BT50</f>
        <v>3441614.7699999996</v>
      </c>
      <c r="BU51" s="85"/>
      <c r="BV51" s="85">
        <f>BV49+BV50</f>
        <v>3011000</v>
      </c>
      <c r="BW51" s="77">
        <f>BW49+BW50</f>
        <v>0</v>
      </c>
      <c r="BX51" s="95">
        <f>BX49+BX50</f>
        <v>3441614.7699999996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5231338.859999999</v>
      </c>
      <c r="E53" s="86">
        <f t="shared" si="18"/>
        <v>0</v>
      </c>
      <c r="F53" s="86">
        <f t="shared" si="18"/>
        <v>6820997.880000003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577291.6699999999</v>
      </c>
      <c r="K53" s="86">
        <f t="shared" si="18"/>
        <v>0</v>
      </c>
      <c r="L53" s="86">
        <f t="shared" si="18"/>
        <v>695647.2899999999</v>
      </c>
      <c r="M53" s="86">
        <f t="shared" si="18"/>
        <v>888728.34</v>
      </c>
      <c r="N53" s="86">
        <f t="shared" si="18"/>
        <v>0</v>
      </c>
      <c r="O53" s="86">
        <f t="shared" si="18"/>
        <v>1131450.3099999998</v>
      </c>
      <c r="P53" s="86">
        <f t="shared" si="18"/>
        <v>483186</v>
      </c>
      <c r="Q53" s="86">
        <f t="shared" si="18"/>
        <v>0</v>
      </c>
      <c r="R53" s="86">
        <f t="shared" si="18"/>
        <v>1091572.9500000002</v>
      </c>
      <c r="S53" s="86">
        <f t="shared" si="18"/>
        <v>257774</v>
      </c>
      <c r="T53" s="86">
        <f t="shared" si="18"/>
        <v>0</v>
      </c>
      <c r="U53" s="86">
        <f t="shared" si="18"/>
        <v>1091451.78</v>
      </c>
      <c r="V53" s="86">
        <f t="shared" si="18"/>
        <v>72160</v>
      </c>
      <c r="W53" s="86">
        <f t="shared" si="18"/>
        <v>0</v>
      </c>
      <c r="X53" s="86">
        <f t="shared" si="18"/>
        <v>405427.97</v>
      </c>
      <c r="Y53" s="86">
        <f t="shared" si="18"/>
        <v>247609.76</v>
      </c>
      <c r="Z53" s="86">
        <f t="shared" si="18"/>
        <v>0</v>
      </c>
      <c r="AA53" s="86">
        <f t="shared" si="18"/>
        <v>1668137.28</v>
      </c>
      <c r="AB53" s="86">
        <f t="shared" si="18"/>
        <v>2725928.67</v>
      </c>
      <c r="AC53" s="86">
        <f t="shared" si="18"/>
        <v>0</v>
      </c>
      <c r="AD53" s="86">
        <f t="shared" si="18"/>
        <v>3816475.910000001</v>
      </c>
      <c r="AE53" s="86">
        <f t="shared" si="18"/>
        <v>2105070.36</v>
      </c>
      <c r="AF53" s="86">
        <f t="shared" si="18"/>
        <v>0</v>
      </c>
      <c r="AG53" s="86">
        <f t="shared" si="18"/>
        <v>2970881.34</v>
      </c>
      <c r="AH53" s="86">
        <f t="shared" si="18"/>
        <v>14674.95</v>
      </c>
      <c r="AI53" s="86">
        <f t="shared" si="18"/>
        <v>0</v>
      </c>
      <c r="AJ53" s="86">
        <f aca="true" t="shared" si="19" ref="AJ53:BT53">AJ20+AJ28+AJ35+AJ42+AJ46+AJ51</f>
        <v>49638.61</v>
      </c>
      <c r="AK53" s="86">
        <f t="shared" si="19"/>
        <v>1105345.3399999999</v>
      </c>
      <c r="AL53" s="86">
        <f t="shared" si="19"/>
        <v>0</v>
      </c>
      <c r="AM53" s="86">
        <f t="shared" si="19"/>
        <v>4890039.77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34400</v>
      </c>
      <c r="AR53" s="86">
        <f t="shared" si="19"/>
        <v>0</v>
      </c>
      <c r="AS53" s="86">
        <f t="shared" si="19"/>
        <v>76295.55</v>
      </c>
      <c r="AT53" s="86">
        <f t="shared" si="19"/>
        <v>68028.6</v>
      </c>
      <c r="AU53" s="86">
        <f t="shared" si="19"/>
        <v>0</v>
      </c>
      <c r="AV53" s="86">
        <f t="shared" si="19"/>
        <v>68028.99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727036.5</v>
      </c>
      <c r="BJ53" s="86">
        <f t="shared" si="19"/>
        <v>0</v>
      </c>
      <c r="BK53" s="86">
        <f t="shared" si="19"/>
        <v>60000</v>
      </c>
      <c r="BL53" s="86">
        <f t="shared" si="19"/>
        <v>1229599.56</v>
      </c>
      <c r="BM53" s="86">
        <f t="shared" si="19"/>
        <v>0</v>
      </c>
      <c r="BN53" s="86">
        <f t="shared" si="19"/>
        <v>1260928.7600000002</v>
      </c>
      <c r="BO53" s="86">
        <f t="shared" si="19"/>
        <v>3201933.41</v>
      </c>
      <c r="BP53" s="86">
        <f t="shared" si="19"/>
        <v>0</v>
      </c>
      <c r="BQ53" s="86">
        <f t="shared" si="19"/>
        <v>3201933.41</v>
      </c>
      <c r="BR53" s="86">
        <f t="shared" si="19"/>
        <v>3011000</v>
      </c>
      <c r="BS53" s="86">
        <f t="shared" si="19"/>
        <v>0</v>
      </c>
      <c r="BT53" s="86">
        <f t="shared" si="19"/>
        <v>3441614.7699999996</v>
      </c>
      <c r="BU53" s="86">
        <f>BU8</f>
        <v>0</v>
      </c>
      <c r="BV53" s="102">
        <f>BV8+BV20+BV28+BV35+BV42+BV46+BV51</f>
        <v>21981106.02</v>
      </c>
      <c r="BW53" s="87">
        <f>BW20+BW28+BW35+BW42+BW46+BW51</f>
        <v>0</v>
      </c>
      <c r="BX53" s="87">
        <f>BX20+BX28+BX35+BX42+BX46+BX51</f>
        <v>32740522.57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2134080.0500000003</v>
      </c>
      <c r="E10" s="89">
        <v>0</v>
      </c>
      <c r="F10" s="90"/>
      <c r="G10" s="88"/>
      <c r="H10" s="89"/>
      <c r="I10" s="90"/>
      <c r="J10" s="97">
        <v>444458.71</v>
      </c>
      <c r="K10" s="89">
        <v>0</v>
      </c>
      <c r="L10" s="101"/>
      <c r="M10" s="91">
        <v>118308.34</v>
      </c>
      <c r="N10" s="89">
        <v>0</v>
      </c>
      <c r="O10" s="90"/>
      <c r="P10" s="91">
        <v>183306</v>
      </c>
      <c r="Q10" s="89">
        <v>0</v>
      </c>
      <c r="R10" s="90"/>
      <c r="S10" s="91"/>
      <c r="T10" s="89"/>
      <c r="U10" s="90"/>
      <c r="V10" s="91"/>
      <c r="W10" s="89"/>
      <c r="X10" s="90"/>
      <c r="Y10" s="91">
        <v>196659.76</v>
      </c>
      <c r="Z10" s="89">
        <v>0</v>
      </c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3076812.8600000003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151862.49</v>
      </c>
      <c r="E11" s="89">
        <v>0</v>
      </c>
      <c r="F11" s="90"/>
      <c r="G11" s="88"/>
      <c r="H11" s="89"/>
      <c r="I11" s="90"/>
      <c r="J11" s="97">
        <v>29170</v>
      </c>
      <c r="K11" s="89">
        <v>0</v>
      </c>
      <c r="L11" s="101"/>
      <c r="M11" s="91">
        <v>7890</v>
      </c>
      <c r="N11" s="89">
        <v>0</v>
      </c>
      <c r="O11" s="90"/>
      <c r="P11" s="91">
        <v>10580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12950</v>
      </c>
      <c r="Z11" s="89">
        <v>0</v>
      </c>
      <c r="AA11" s="90"/>
      <c r="AB11" s="91">
        <v>150</v>
      </c>
      <c r="AC11" s="89">
        <v>0</v>
      </c>
      <c r="AD11" s="90"/>
      <c r="AE11" s="91"/>
      <c r="AF11" s="89"/>
      <c r="AG11" s="90"/>
      <c r="AH11" s="91">
        <v>250</v>
      </c>
      <c r="AI11" s="89">
        <v>0</v>
      </c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>
        <v>0</v>
      </c>
      <c r="AU11" s="89">
        <v>0</v>
      </c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212852.49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1063423</v>
      </c>
      <c r="E12" s="89">
        <v>0</v>
      </c>
      <c r="F12" s="90"/>
      <c r="G12" s="88"/>
      <c r="H12" s="89"/>
      <c r="I12" s="90"/>
      <c r="J12" s="97">
        <v>99413.75</v>
      </c>
      <c r="K12" s="89">
        <v>0</v>
      </c>
      <c r="L12" s="101"/>
      <c r="M12" s="91">
        <v>675700</v>
      </c>
      <c r="N12" s="89">
        <v>0</v>
      </c>
      <c r="O12" s="90"/>
      <c r="P12" s="91">
        <v>94700</v>
      </c>
      <c r="Q12" s="89">
        <v>0</v>
      </c>
      <c r="R12" s="90"/>
      <c r="S12" s="91">
        <v>237774</v>
      </c>
      <c r="T12" s="89">
        <v>0</v>
      </c>
      <c r="U12" s="90"/>
      <c r="V12" s="91">
        <v>45160</v>
      </c>
      <c r="W12" s="89">
        <v>0</v>
      </c>
      <c r="X12" s="90"/>
      <c r="Y12" s="91">
        <v>38000</v>
      </c>
      <c r="Z12" s="89">
        <v>0</v>
      </c>
      <c r="AA12" s="90"/>
      <c r="AB12" s="91">
        <v>2516709.67</v>
      </c>
      <c r="AC12" s="89">
        <v>0</v>
      </c>
      <c r="AD12" s="90"/>
      <c r="AE12" s="91">
        <v>844729.85</v>
      </c>
      <c r="AF12" s="89">
        <v>0</v>
      </c>
      <c r="AG12" s="90"/>
      <c r="AH12" s="91">
        <v>12900</v>
      </c>
      <c r="AI12" s="89">
        <v>0</v>
      </c>
      <c r="AJ12" s="90"/>
      <c r="AK12" s="91">
        <v>456060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>
        <v>68028.6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6152598.869999999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19280</v>
      </c>
      <c r="E13" s="89">
        <v>0</v>
      </c>
      <c r="F13" s="90"/>
      <c r="G13" s="88"/>
      <c r="H13" s="89"/>
      <c r="I13" s="90"/>
      <c r="J13" s="97">
        <v>1500</v>
      </c>
      <c r="K13" s="89">
        <v>0</v>
      </c>
      <c r="L13" s="101"/>
      <c r="M13" s="91">
        <v>61830</v>
      </c>
      <c r="N13" s="89">
        <v>0</v>
      </c>
      <c r="O13" s="90"/>
      <c r="P13" s="91">
        <v>194600</v>
      </c>
      <c r="Q13" s="89">
        <v>0</v>
      </c>
      <c r="R13" s="90"/>
      <c r="S13" s="91">
        <v>20000</v>
      </c>
      <c r="T13" s="89">
        <v>0</v>
      </c>
      <c r="U13" s="90"/>
      <c r="V13" s="91">
        <v>27000</v>
      </c>
      <c r="W13" s="89">
        <v>0</v>
      </c>
      <c r="X13" s="90"/>
      <c r="Y13" s="91"/>
      <c r="Z13" s="89"/>
      <c r="AA13" s="90"/>
      <c r="AB13" s="91">
        <v>209069</v>
      </c>
      <c r="AC13" s="89">
        <v>0</v>
      </c>
      <c r="AD13" s="90"/>
      <c r="AE13" s="91">
        <v>5500</v>
      </c>
      <c r="AF13" s="89">
        <v>0</v>
      </c>
      <c r="AG13" s="90"/>
      <c r="AH13" s="91"/>
      <c r="AI13" s="89"/>
      <c r="AJ13" s="90"/>
      <c r="AK13" s="91">
        <v>649285.34</v>
      </c>
      <c r="AL13" s="89">
        <v>0</v>
      </c>
      <c r="AM13" s="90"/>
      <c r="AN13" s="91"/>
      <c r="AO13" s="89"/>
      <c r="AP13" s="90"/>
      <c r="AQ13" s="91">
        <v>34400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1222464.3399999999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267400.83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267400.83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7000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12925.01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19925.010000000002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216193.32</v>
      </c>
      <c r="E19" s="89">
        <v>0</v>
      </c>
      <c r="F19" s="90"/>
      <c r="G19" s="88"/>
      <c r="H19" s="89"/>
      <c r="I19" s="90"/>
      <c r="J19" s="97">
        <v>2749.21</v>
      </c>
      <c r="K19" s="89">
        <v>0</v>
      </c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2032.51</v>
      </c>
      <c r="AF19" s="89">
        <v>0</v>
      </c>
      <c r="AG19" s="101"/>
      <c r="AH19" s="97">
        <v>1524.95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661859.9400000001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884359.93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3591838.86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577291.6699999999</v>
      </c>
      <c r="K20" s="78">
        <f t="shared" si="1"/>
        <v>0</v>
      </c>
      <c r="L20" s="77">
        <f t="shared" si="1"/>
        <v>0</v>
      </c>
      <c r="M20" s="98">
        <f t="shared" si="1"/>
        <v>863728.34</v>
      </c>
      <c r="N20" s="78">
        <f t="shared" si="1"/>
        <v>0</v>
      </c>
      <c r="O20" s="77">
        <f t="shared" si="1"/>
        <v>0</v>
      </c>
      <c r="P20" s="98">
        <f t="shared" si="1"/>
        <v>483186</v>
      </c>
      <c r="Q20" s="78">
        <f t="shared" si="1"/>
        <v>0</v>
      </c>
      <c r="R20" s="77">
        <f t="shared" si="1"/>
        <v>0</v>
      </c>
      <c r="S20" s="98">
        <f t="shared" si="1"/>
        <v>257774</v>
      </c>
      <c r="T20" s="78">
        <f t="shared" si="1"/>
        <v>0</v>
      </c>
      <c r="U20" s="77">
        <f t="shared" si="1"/>
        <v>0</v>
      </c>
      <c r="V20" s="98">
        <f t="shared" si="1"/>
        <v>72160</v>
      </c>
      <c r="W20" s="78">
        <f t="shared" si="1"/>
        <v>0</v>
      </c>
      <c r="X20" s="77">
        <f t="shared" si="1"/>
        <v>0</v>
      </c>
      <c r="Y20" s="98">
        <f t="shared" si="1"/>
        <v>247609.76</v>
      </c>
      <c r="Z20" s="78">
        <f t="shared" si="1"/>
        <v>0</v>
      </c>
      <c r="AA20" s="77">
        <f t="shared" si="1"/>
        <v>0</v>
      </c>
      <c r="AB20" s="98">
        <f t="shared" si="1"/>
        <v>2725928.67</v>
      </c>
      <c r="AC20" s="78">
        <f t="shared" si="1"/>
        <v>0</v>
      </c>
      <c r="AD20" s="77">
        <f t="shared" si="1"/>
        <v>0</v>
      </c>
      <c r="AE20" s="98">
        <f t="shared" si="1"/>
        <v>852262.36</v>
      </c>
      <c r="AF20" s="78">
        <f t="shared" si="1"/>
        <v>0</v>
      </c>
      <c r="AG20" s="77">
        <f t="shared" si="1"/>
        <v>0</v>
      </c>
      <c r="AH20" s="98">
        <f t="shared" si="1"/>
        <v>14674.95</v>
      </c>
      <c r="AI20" s="78">
        <f t="shared" si="1"/>
        <v>0</v>
      </c>
      <c r="AJ20" s="77">
        <f t="shared" si="1"/>
        <v>0</v>
      </c>
      <c r="AK20" s="98">
        <f t="shared" si="1"/>
        <v>1105345.3399999999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34400</v>
      </c>
      <c r="AR20" s="78">
        <f t="shared" si="1"/>
        <v>0</v>
      </c>
      <c r="AS20" s="77">
        <f t="shared" si="1"/>
        <v>0</v>
      </c>
      <c r="AT20" s="98">
        <f t="shared" si="1"/>
        <v>68028.6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674784.9500000001</v>
      </c>
      <c r="BJ20" s="78">
        <f t="shared" si="1"/>
        <v>0</v>
      </c>
      <c r="BK20" s="77">
        <f t="shared" si="1"/>
        <v>0</v>
      </c>
      <c r="BL20" s="98">
        <f t="shared" si="1"/>
        <v>267400.83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11836414.329999998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195000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125000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404937.67000000004</v>
      </c>
      <c r="AF24" s="89">
        <v>0</v>
      </c>
      <c r="AG24" s="101"/>
      <c r="AH24" s="97">
        <v>0</v>
      </c>
      <c r="AI24" s="89">
        <v>0</v>
      </c>
      <c r="AJ24" s="101"/>
      <c r="AK24" s="97">
        <v>150000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874937.67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5000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>
        <v>0</v>
      </c>
      <c r="AI25" s="89">
        <v>0</v>
      </c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5000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200000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125000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404937.67000000004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150000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879937.67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>
        <v>441673.98</v>
      </c>
      <c r="BM38" s="89">
        <v>0</v>
      </c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441673.98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551160.29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551160.29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992834.27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992834.27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3201933.41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3201933.41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3201933.41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3201933.41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2707000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2707000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304000</v>
      </c>
      <c r="BS50" s="89">
        <v>0</v>
      </c>
      <c r="BT50" s="101"/>
      <c r="BU50" s="76"/>
      <c r="BV50" s="85">
        <f t="shared" si="9"/>
        <v>304000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3011000</v>
      </c>
      <c r="BS51" s="78">
        <f>BS49+BS50</f>
        <v>0</v>
      </c>
      <c r="BT51" s="77">
        <f>BT49+BT50</f>
        <v>0</v>
      </c>
      <c r="BU51" s="85"/>
      <c r="BV51" s="85">
        <f>BV49+BV50</f>
        <v>3011000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3791838.86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577291.6699999999</v>
      </c>
      <c r="K53" s="86">
        <f t="shared" si="11"/>
        <v>0</v>
      </c>
      <c r="L53" s="86">
        <f t="shared" si="11"/>
        <v>0</v>
      </c>
      <c r="M53" s="86">
        <f t="shared" si="11"/>
        <v>988728.34</v>
      </c>
      <c r="N53" s="86">
        <f t="shared" si="11"/>
        <v>0</v>
      </c>
      <c r="O53" s="86">
        <f t="shared" si="11"/>
        <v>0</v>
      </c>
      <c r="P53" s="86">
        <f t="shared" si="11"/>
        <v>483186</v>
      </c>
      <c r="Q53" s="86">
        <f t="shared" si="11"/>
        <v>0</v>
      </c>
      <c r="R53" s="86">
        <f t="shared" si="11"/>
        <v>0</v>
      </c>
      <c r="S53" s="86">
        <f t="shared" si="11"/>
        <v>257774</v>
      </c>
      <c r="T53" s="86">
        <f t="shared" si="11"/>
        <v>0</v>
      </c>
      <c r="U53" s="86">
        <f t="shared" si="11"/>
        <v>0</v>
      </c>
      <c r="V53" s="86">
        <f t="shared" si="11"/>
        <v>72160</v>
      </c>
      <c r="W53" s="86">
        <f t="shared" si="11"/>
        <v>0</v>
      </c>
      <c r="X53" s="86">
        <f t="shared" si="11"/>
        <v>0</v>
      </c>
      <c r="Y53" s="86">
        <f t="shared" si="11"/>
        <v>247609.76</v>
      </c>
      <c r="Z53" s="86">
        <f t="shared" si="11"/>
        <v>0</v>
      </c>
      <c r="AA53" s="86">
        <f t="shared" si="11"/>
        <v>0</v>
      </c>
      <c r="AB53" s="86">
        <f t="shared" si="11"/>
        <v>2725928.67</v>
      </c>
      <c r="AC53" s="86">
        <f t="shared" si="11"/>
        <v>0</v>
      </c>
      <c r="AD53" s="86">
        <f t="shared" si="11"/>
        <v>0</v>
      </c>
      <c r="AE53" s="86">
        <f t="shared" si="11"/>
        <v>1257200.03</v>
      </c>
      <c r="AF53" s="86">
        <f t="shared" si="11"/>
        <v>0</v>
      </c>
      <c r="AG53" s="86">
        <f t="shared" si="11"/>
        <v>0</v>
      </c>
      <c r="AH53" s="86">
        <f t="shared" si="11"/>
        <v>14674.95</v>
      </c>
      <c r="AI53" s="86">
        <f t="shared" si="11"/>
        <v>0</v>
      </c>
      <c r="AJ53" s="86">
        <f t="shared" si="11"/>
        <v>0</v>
      </c>
      <c r="AK53" s="86">
        <f t="shared" si="11"/>
        <v>1255345.3399999999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34400</v>
      </c>
      <c r="AR53" s="86">
        <f t="shared" si="11"/>
        <v>0</v>
      </c>
      <c r="AS53" s="86">
        <f t="shared" si="11"/>
        <v>0</v>
      </c>
      <c r="AT53" s="86">
        <f t="shared" si="11"/>
        <v>68028.6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674784.9500000001</v>
      </c>
      <c r="BJ53" s="86">
        <f t="shared" si="11"/>
        <v>0</v>
      </c>
      <c r="BK53" s="86">
        <f t="shared" si="11"/>
        <v>0</v>
      </c>
      <c r="BL53" s="86">
        <f t="shared" si="11"/>
        <v>1260235.1</v>
      </c>
      <c r="BM53" s="86">
        <f t="shared" si="11"/>
        <v>0</v>
      </c>
      <c r="BN53" s="86">
        <f t="shared" si="11"/>
        <v>0</v>
      </c>
      <c r="BO53" s="86">
        <f t="shared" si="11"/>
        <v>3201933.41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3011000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19922119.68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2134079.85</v>
      </c>
      <c r="E10" s="89">
        <v>0</v>
      </c>
      <c r="F10" s="90"/>
      <c r="G10" s="88"/>
      <c r="H10" s="89"/>
      <c r="I10" s="90"/>
      <c r="J10" s="97">
        <v>444458.71</v>
      </c>
      <c r="K10" s="89">
        <v>0</v>
      </c>
      <c r="L10" s="101"/>
      <c r="M10" s="91">
        <v>118308.34</v>
      </c>
      <c r="N10" s="89">
        <v>0</v>
      </c>
      <c r="O10" s="90"/>
      <c r="P10" s="91">
        <v>183306</v>
      </c>
      <c r="Q10" s="89">
        <v>0</v>
      </c>
      <c r="R10" s="90"/>
      <c r="S10" s="91"/>
      <c r="T10" s="89"/>
      <c r="U10" s="90"/>
      <c r="V10" s="91"/>
      <c r="W10" s="89"/>
      <c r="X10" s="90"/>
      <c r="Y10" s="91">
        <v>196659.76</v>
      </c>
      <c r="Z10" s="89">
        <v>0</v>
      </c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80000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3156812.66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151862.49</v>
      </c>
      <c r="E11" s="89">
        <v>0</v>
      </c>
      <c r="F11" s="90"/>
      <c r="G11" s="88"/>
      <c r="H11" s="89"/>
      <c r="I11" s="90"/>
      <c r="J11" s="97">
        <v>29170</v>
      </c>
      <c r="K11" s="89">
        <v>0</v>
      </c>
      <c r="L11" s="101"/>
      <c r="M11" s="91">
        <v>7890</v>
      </c>
      <c r="N11" s="89">
        <v>0</v>
      </c>
      <c r="O11" s="90"/>
      <c r="P11" s="91">
        <v>10580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12950</v>
      </c>
      <c r="Z11" s="89">
        <v>0</v>
      </c>
      <c r="AA11" s="90"/>
      <c r="AB11" s="91">
        <v>150</v>
      </c>
      <c r="AC11" s="89">
        <v>0</v>
      </c>
      <c r="AD11" s="90"/>
      <c r="AE11" s="91"/>
      <c r="AF11" s="89"/>
      <c r="AG11" s="90"/>
      <c r="AH11" s="91">
        <v>250</v>
      </c>
      <c r="AI11" s="89">
        <v>0</v>
      </c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>
        <v>0</v>
      </c>
      <c r="AU11" s="89">
        <v>0</v>
      </c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212852.49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1063423</v>
      </c>
      <c r="E12" s="89">
        <v>0</v>
      </c>
      <c r="F12" s="90"/>
      <c r="G12" s="88"/>
      <c r="H12" s="89"/>
      <c r="I12" s="90"/>
      <c r="J12" s="97">
        <v>99413.75</v>
      </c>
      <c r="K12" s="89">
        <v>0</v>
      </c>
      <c r="L12" s="101"/>
      <c r="M12" s="91">
        <v>675700</v>
      </c>
      <c r="N12" s="89">
        <v>0</v>
      </c>
      <c r="O12" s="90"/>
      <c r="P12" s="91">
        <v>94700</v>
      </c>
      <c r="Q12" s="89">
        <v>0</v>
      </c>
      <c r="R12" s="90"/>
      <c r="S12" s="91">
        <v>237774</v>
      </c>
      <c r="T12" s="89">
        <v>0</v>
      </c>
      <c r="U12" s="90"/>
      <c r="V12" s="91">
        <v>45160</v>
      </c>
      <c r="W12" s="89">
        <v>0</v>
      </c>
      <c r="X12" s="90"/>
      <c r="Y12" s="91">
        <v>38000</v>
      </c>
      <c r="Z12" s="89">
        <v>0</v>
      </c>
      <c r="AA12" s="90"/>
      <c r="AB12" s="91">
        <v>2516709.67</v>
      </c>
      <c r="AC12" s="89">
        <v>0</v>
      </c>
      <c r="AD12" s="90"/>
      <c r="AE12" s="91">
        <v>844729.85</v>
      </c>
      <c r="AF12" s="89">
        <v>0</v>
      </c>
      <c r="AG12" s="90"/>
      <c r="AH12" s="91">
        <v>12900</v>
      </c>
      <c r="AI12" s="89">
        <v>0</v>
      </c>
      <c r="AJ12" s="90"/>
      <c r="AK12" s="91">
        <v>456060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>
        <v>68028.6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6152598.869999999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19280</v>
      </c>
      <c r="E13" s="89">
        <v>0</v>
      </c>
      <c r="F13" s="90"/>
      <c r="G13" s="88"/>
      <c r="H13" s="89"/>
      <c r="I13" s="90"/>
      <c r="J13" s="97">
        <v>1500</v>
      </c>
      <c r="K13" s="89">
        <v>0</v>
      </c>
      <c r="L13" s="101"/>
      <c r="M13" s="91">
        <v>61830</v>
      </c>
      <c r="N13" s="89">
        <v>0</v>
      </c>
      <c r="O13" s="90"/>
      <c r="P13" s="91">
        <v>194600</v>
      </c>
      <c r="Q13" s="89">
        <v>0</v>
      </c>
      <c r="R13" s="90"/>
      <c r="S13" s="91">
        <v>20000</v>
      </c>
      <c r="T13" s="89">
        <v>0</v>
      </c>
      <c r="U13" s="90"/>
      <c r="V13" s="91">
        <v>27000</v>
      </c>
      <c r="W13" s="89">
        <v>0</v>
      </c>
      <c r="X13" s="90"/>
      <c r="Y13" s="91"/>
      <c r="Z13" s="89"/>
      <c r="AA13" s="90"/>
      <c r="AB13" s="91">
        <v>209069</v>
      </c>
      <c r="AC13" s="89">
        <v>0</v>
      </c>
      <c r="AD13" s="90"/>
      <c r="AE13" s="91">
        <v>5500</v>
      </c>
      <c r="AF13" s="89">
        <v>0</v>
      </c>
      <c r="AG13" s="90"/>
      <c r="AH13" s="91"/>
      <c r="AI13" s="89"/>
      <c r="AJ13" s="90"/>
      <c r="AK13" s="91">
        <v>649285.34</v>
      </c>
      <c r="AL13" s="89">
        <v>0</v>
      </c>
      <c r="AM13" s="90"/>
      <c r="AN13" s="91"/>
      <c r="AO13" s="89"/>
      <c r="AP13" s="90"/>
      <c r="AQ13" s="91">
        <v>34400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1222464.3399999999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288795.55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288795.55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7000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12925.01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19925.010000000002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216193.32</v>
      </c>
      <c r="E19" s="89">
        <v>0</v>
      </c>
      <c r="F19" s="90"/>
      <c r="G19" s="88"/>
      <c r="H19" s="89"/>
      <c r="I19" s="90"/>
      <c r="J19" s="97">
        <v>2749.21</v>
      </c>
      <c r="K19" s="89">
        <v>0</v>
      </c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2032.51</v>
      </c>
      <c r="AF19" s="89">
        <v>0</v>
      </c>
      <c r="AG19" s="101"/>
      <c r="AH19" s="97">
        <v>1524.95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661859.9400000001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884359.93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3591838.6599999997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577291.6699999999</v>
      </c>
      <c r="K20" s="78">
        <f t="shared" si="1"/>
        <v>0</v>
      </c>
      <c r="L20" s="77">
        <f t="shared" si="1"/>
        <v>0</v>
      </c>
      <c r="M20" s="98">
        <f t="shared" si="1"/>
        <v>863728.34</v>
      </c>
      <c r="N20" s="78">
        <f t="shared" si="1"/>
        <v>0</v>
      </c>
      <c r="O20" s="77">
        <f t="shared" si="1"/>
        <v>0</v>
      </c>
      <c r="P20" s="98">
        <f t="shared" si="1"/>
        <v>483186</v>
      </c>
      <c r="Q20" s="78">
        <f t="shared" si="1"/>
        <v>0</v>
      </c>
      <c r="R20" s="77">
        <f t="shared" si="1"/>
        <v>0</v>
      </c>
      <c r="S20" s="98">
        <f t="shared" si="1"/>
        <v>257774</v>
      </c>
      <c r="T20" s="78">
        <f t="shared" si="1"/>
        <v>0</v>
      </c>
      <c r="U20" s="77">
        <f t="shared" si="1"/>
        <v>0</v>
      </c>
      <c r="V20" s="98">
        <f t="shared" si="1"/>
        <v>72160</v>
      </c>
      <c r="W20" s="78">
        <f t="shared" si="1"/>
        <v>0</v>
      </c>
      <c r="X20" s="77">
        <f t="shared" si="1"/>
        <v>0</v>
      </c>
      <c r="Y20" s="98">
        <f t="shared" si="1"/>
        <v>247609.76</v>
      </c>
      <c r="Z20" s="78">
        <f t="shared" si="1"/>
        <v>0</v>
      </c>
      <c r="AA20" s="77">
        <f t="shared" si="1"/>
        <v>0</v>
      </c>
      <c r="AB20" s="98">
        <f t="shared" si="1"/>
        <v>2725928.67</v>
      </c>
      <c r="AC20" s="78">
        <f t="shared" si="1"/>
        <v>0</v>
      </c>
      <c r="AD20" s="77">
        <f t="shared" si="1"/>
        <v>0</v>
      </c>
      <c r="AE20" s="98">
        <f t="shared" si="1"/>
        <v>852262.36</v>
      </c>
      <c r="AF20" s="78">
        <f t="shared" si="1"/>
        <v>0</v>
      </c>
      <c r="AG20" s="77">
        <f t="shared" si="1"/>
        <v>0</v>
      </c>
      <c r="AH20" s="98">
        <f t="shared" si="1"/>
        <v>14674.95</v>
      </c>
      <c r="AI20" s="78">
        <f t="shared" si="1"/>
        <v>0</v>
      </c>
      <c r="AJ20" s="77">
        <f t="shared" si="1"/>
        <v>0</v>
      </c>
      <c r="AK20" s="98">
        <f t="shared" si="1"/>
        <v>1105345.3399999999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34400</v>
      </c>
      <c r="AR20" s="78">
        <f t="shared" si="1"/>
        <v>0</v>
      </c>
      <c r="AS20" s="77">
        <f t="shared" si="1"/>
        <v>0</v>
      </c>
      <c r="AT20" s="98">
        <f t="shared" si="1"/>
        <v>68028.6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754784.9500000001</v>
      </c>
      <c r="BJ20" s="78">
        <f t="shared" si="1"/>
        <v>0</v>
      </c>
      <c r="BK20" s="77">
        <f t="shared" si="1"/>
        <v>0</v>
      </c>
      <c r="BL20" s="98">
        <f t="shared" si="1"/>
        <v>288795.55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11937808.85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195000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225000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391153.56</v>
      </c>
      <c r="AF24" s="89">
        <v>0</v>
      </c>
      <c r="AG24" s="101"/>
      <c r="AH24" s="97">
        <v>0</v>
      </c>
      <c r="AI24" s="89">
        <v>0</v>
      </c>
      <c r="AJ24" s="101"/>
      <c r="AK24" s="97">
        <v>150000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961153.56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5000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>
        <v>0</v>
      </c>
      <c r="AI25" s="89">
        <v>0</v>
      </c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5000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200000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225000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391153.56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150000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966153.56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>
        <v>228423.36</v>
      </c>
      <c r="BM38" s="89">
        <v>0</v>
      </c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228423.36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571842.54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571842.54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800265.9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800265.9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3201933.41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3201933.41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3201933.41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3201933.41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2707000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2707000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304000</v>
      </c>
      <c r="BS50" s="89">
        <v>0</v>
      </c>
      <c r="BT50" s="101"/>
      <c r="BU50" s="76"/>
      <c r="BV50" s="85">
        <f t="shared" si="9"/>
        <v>304000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3011000</v>
      </c>
      <c r="BS51" s="78">
        <f>BS49+BS50</f>
        <v>0</v>
      </c>
      <c r="BT51" s="77">
        <f>BT49+BT50</f>
        <v>0</v>
      </c>
      <c r="BU51" s="85"/>
      <c r="BV51" s="85">
        <f>BV49+BV50</f>
        <v>3011000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3791838.6599999997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577291.6699999999</v>
      </c>
      <c r="K53" s="86">
        <f t="shared" si="11"/>
        <v>0</v>
      </c>
      <c r="L53" s="86">
        <f t="shared" si="11"/>
        <v>0</v>
      </c>
      <c r="M53" s="86">
        <f t="shared" si="11"/>
        <v>1088728.3399999999</v>
      </c>
      <c r="N53" s="86">
        <f t="shared" si="11"/>
        <v>0</v>
      </c>
      <c r="O53" s="86">
        <f t="shared" si="11"/>
        <v>0</v>
      </c>
      <c r="P53" s="86">
        <f t="shared" si="11"/>
        <v>483186</v>
      </c>
      <c r="Q53" s="86">
        <f t="shared" si="11"/>
        <v>0</v>
      </c>
      <c r="R53" s="86">
        <f t="shared" si="11"/>
        <v>0</v>
      </c>
      <c r="S53" s="86">
        <f t="shared" si="11"/>
        <v>257774</v>
      </c>
      <c r="T53" s="86">
        <f t="shared" si="11"/>
        <v>0</v>
      </c>
      <c r="U53" s="86">
        <f t="shared" si="11"/>
        <v>0</v>
      </c>
      <c r="V53" s="86">
        <f t="shared" si="11"/>
        <v>72160</v>
      </c>
      <c r="W53" s="86">
        <f t="shared" si="11"/>
        <v>0</v>
      </c>
      <c r="X53" s="86">
        <f t="shared" si="11"/>
        <v>0</v>
      </c>
      <c r="Y53" s="86">
        <f t="shared" si="11"/>
        <v>247609.76</v>
      </c>
      <c r="Z53" s="86">
        <f t="shared" si="11"/>
        <v>0</v>
      </c>
      <c r="AA53" s="86">
        <f t="shared" si="11"/>
        <v>0</v>
      </c>
      <c r="AB53" s="86">
        <f t="shared" si="11"/>
        <v>2725928.67</v>
      </c>
      <c r="AC53" s="86">
        <f t="shared" si="11"/>
        <v>0</v>
      </c>
      <c r="AD53" s="86">
        <f t="shared" si="11"/>
        <v>0</v>
      </c>
      <c r="AE53" s="86">
        <f t="shared" si="11"/>
        <v>1243415.92</v>
      </c>
      <c r="AF53" s="86">
        <f t="shared" si="11"/>
        <v>0</v>
      </c>
      <c r="AG53" s="86">
        <f t="shared" si="11"/>
        <v>0</v>
      </c>
      <c r="AH53" s="86">
        <f t="shared" si="11"/>
        <v>14674.95</v>
      </c>
      <c r="AI53" s="86">
        <f t="shared" si="11"/>
        <v>0</v>
      </c>
      <c r="AJ53" s="86">
        <f t="shared" si="11"/>
        <v>0</v>
      </c>
      <c r="AK53" s="86">
        <f t="shared" si="11"/>
        <v>1255345.3399999999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34400</v>
      </c>
      <c r="AR53" s="86">
        <f t="shared" si="11"/>
        <v>0</v>
      </c>
      <c r="AS53" s="86">
        <f t="shared" si="11"/>
        <v>0</v>
      </c>
      <c r="AT53" s="86">
        <f t="shared" si="11"/>
        <v>68028.6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754784.9500000001</v>
      </c>
      <c r="BJ53" s="86">
        <f t="shared" si="11"/>
        <v>0</v>
      </c>
      <c r="BK53" s="86">
        <f t="shared" si="11"/>
        <v>0</v>
      </c>
      <c r="BL53" s="86">
        <f t="shared" si="11"/>
        <v>1089061.45</v>
      </c>
      <c r="BM53" s="86">
        <f t="shared" si="11"/>
        <v>0</v>
      </c>
      <c r="BN53" s="86">
        <f t="shared" si="11"/>
        <v>0</v>
      </c>
      <c r="BO53" s="86">
        <f t="shared" si="11"/>
        <v>3201933.41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3011000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19917161.72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