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<sst xmlns="http://schemas.openxmlformats.org/spreadsheetml/2006/main" count="870" uniqueCount="149">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</sst>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14279.42</v>
      </c>
      <c r="E5" s="38"/>
    </row>
    <row r="6" spans="2:5" ht="15">
      <c r="B6" s="8"/>
      <c r="C6" s="5" t="s">
        <v>5</v>
      </c>
      <c r="D6" s="39">
        <v>815444.4</v>
      </c>
      <c r="E6" s="40"/>
    </row>
    <row r="7" spans="2:5" ht="15">
      <c r="B7" s="8"/>
      <c r="C7" s="5" t="s">
        <v>6</v>
      </c>
      <c r="D7" s="39">
        <v>90000.00000000004</v>
      </c>
      <c r="E7" s="40"/>
    </row>
    <row r="8" spans="2:5" ht="15.75" thickBot="1">
      <c r="B8" s="9"/>
      <c r="C8" s="6" t="s">
        <v>7</v>
      </c>
      <c r="D8" s="41"/>
      <c r="E8" s="42">
        <v>1191929.28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1024138.9299999999</v>
      </c>
      <c r="E10" s="45">
        <v>1166683.7500000002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109572.15</v>
      </c>
      <c r="E14" s="45">
        <v>116734.98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1133711.0799999998</v>
      </c>
      <c r="E16" s="51">
        <f>E10+E11+E12+E13+E14+E15</f>
        <v>1283418.7300000002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86244.58000000002</v>
      </c>
      <c r="E18" s="45">
        <v>89649.11000000002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11082.52</v>
      </c>
      <c r="E20" s="59">
        <v>5562.53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97327.10000000002</v>
      </c>
      <c r="E23" s="51">
        <f>E18+E19+E20+E21+E22</f>
        <v>95211.64000000001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101811.72</v>
      </c>
      <c r="E25" s="45">
        <v>110342.66</v>
      </c>
    </row>
    <row r="26" spans="2:5" ht="15">
      <c r="B26" s="13">
        <v>30200</v>
      </c>
      <c r="C26" s="54" t="s">
        <v>28</v>
      </c>
      <c r="D26" s="39">
        <v>8000.399999999999</v>
      </c>
      <c r="E26" s="45">
        <v>8057.799999999998</v>
      </c>
    </row>
    <row r="27" spans="2:5" ht="15">
      <c r="B27" s="13">
        <v>30300</v>
      </c>
      <c r="C27" s="54" t="s">
        <v>29</v>
      </c>
      <c r="D27" s="39">
        <v>140.21</v>
      </c>
      <c r="E27" s="45">
        <v>140.21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74041.59</v>
      </c>
      <c r="E29" s="50">
        <v>45972.57</v>
      </c>
    </row>
    <row r="30" spans="2:5" ht="15.75" thickBot="1">
      <c r="B30" s="16">
        <v>30000</v>
      </c>
      <c r="C30" s="15" t="s">
        <v>32</v>
      </c>
      <c r="D30" s="48">
        <f>D25+D26+D27+D28+D29</f>
        <v>183993.91999999998</v>
      </c>
      <c r="E30" s="51">
        <f>E25+E26+E27+E28+E29</f>
        <v>164513.24000000002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1548</v>
      </c>
      <c r="E32" s="45">
        <v>1548</v>
      </c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36953.51</v>
      </c>
      <c r="E34" s="45">
        <v>175837.88</v>
      </c>
    </row>
    <row r="35" spans="2:5" ht="15">
      <c r="B35" s="13">
        <v>40400</v>
      </c>
      <c r="C35" s="54" t="s">
        <v>38</v>
      </c>
      <c r="D35" s="39">
        <v>19137.129999999997</v>
      </c>
      <c r="E35" s="45">
        <v>19137.129999999997</v>
      </c>
    </row>
    <row r="36" spans="2:5" ht="15">
      <c r="B36" s="13">
        <v>40500</v>
      </c>
      <c r="C36" s="54" t="s">
        <v>39</v>
      </c>
      <c r="D36" s="49">
        <v>123023.18999999999</v>
      </c>
      <c r="E36" s="50">
        <v>123023.18999999999</v>
      </c>
    </row>
    <row r="37" spans="2:5" ht="15.75" thickBot="1">
      <c r="B37" s="16">
        <v>40000</v>
      </c>
      <c r="C37" s="15" t="s">
        <v>40</v>
      </c>
      <c r="D37" s="48">
        <f>D32+D33+D34+D35+D36</f>
        <v>180661.83</v>
      </c>
      <c r="E37" s="51">
        <f>E32+E33+E34+E35+E36</f>
        <v>319546.2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19991.53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19991.53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178357.56999999998</v>
      </c>
      <c r="E54" s="45">
        <v>165977.88</v>
      </c>
    </row>
    <row r="55" spans="2:5" ht="15">
      <c r="B55" s="13">
        <v>90200</v>
      </c>
      <c r="C55" s="54" t="s">
        <v>62</v>
      </c>
      <c r="D55" s="61">
        <v>94046.54000000001</v>
      </c>
      <c r="E55" s="62">
        <v>89098.91000000005</v>
      </c>
    </row>
    <row r="56" spans="2:5" ht="15.75" thickBot="1">
      <c r="B56" s="16">
        <v>90000</v>
      </c>
      <c r="C56" s="15" t="s">
        <v>63</v>
      </c>
      <c r="D56" s="48">
        <f>D54+D55</f>
        <v>272404.11</v>
      </c>
      <c r="E56" s="51">
        <f>E54+E55</f>
        <v>255076.79000000004</v>
      </c>
    </row>
    <row r="57" spans="2:5" ht="16.5" thickBot="1" thickTop="1">
      <c r="B57" s="109" t="s">
        <v>64</v>
      </c>
      <c r="C57" s="110"/>
      <c r="D57" s="52">
        <f>D16+D23+D30+D37+D43+D49+D52+D56</f>
        <v>1868098.04</v>
      </c>
      <c r="E57" s="55">
        <f>E16+E23+E30+E37+E43+E49+E52+E56</f>
        <v>2137758.13</v>
      </c>
    </row>
    <row r="58" spans="2:5" ht="16.5" thickBot="1" thickTop="1">
      <c r="B58" s="109" t="s">
        <v>65</v>
      </c>
      <c r="C58" s="110"/>
      <c r="D58" s="52">
        <f>D57+D5+D6+D7+D8</f>
        <v>2787821.86</v>
      </c>
      <c r="E58" s="55">
        <f>E57+E5+E6+E7+E8</f>
        <v>3329687.41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IF((Spese_Rendiconto_2016!BV53+Spese_Rendiconto_2016!BW53-Entrate_Rendiconto_2016!D58)&gt;0,Spese_Rendiconto_2016!BV53+Spese_Rendiconto_2016!BW53-Entrate_Rendiconto_2016!D58,0)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243918.95999999996</v>
      </c>
      <c r="E10" s="89">
        <v>10504.869999999999</v>
      </c>
      <c r="F10" s="90">
        <v>247075.5</v>
      </c>
      <c r="G10" s="88"/>
      <c r="H10" s="89"/>
      <c r="I10" s="90"/>
      <c r="J10" s="97">
        <v>92406.92000000001</v>
      </c>
      <c r="K10" s="89">
        <v>4225.5</v>
      </c>
      <c r="L10" s="101">
        <v>92322.92</v>
      </c>
      <c r="M10" s="91"/>
      <c r="N10" s="89"/>
      <c r="O10" s="90"/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336325.88</v>
      </c>
      <c r="BW10" s="77">
        <f aca="true" t="shared" si="1" ref="BW10:BW19">E10+H10+K10+N10+Q10+T10+W10+Z10+AC10+AF10+AI10+AL10+AO10+AR10+AU10+AX10+BA10+BD10+BG10+BJ10+BM10+BP10+BS10</f>
        <v>14730.369999999999</v>
      </c>
      <c r="BX10" s="79">
        <f aca="true" t="shared" si="2" ref="BX10:BX19">F10+I10+L10+O10+R10+U10+X10+AA10+AD10+AG10+AJ10+AM10+AP10+AS10+AV10+AY10+BB10+BE10+BH10+BK10+BN10+BQ10+BT10</f>
        <v>339398.42</v>
      </c>
    </row>
    <row r="11" spans="2:76" ht="15">
      <c r="B11" s="13">
        <v>102</v>
      </c>
      <c r="C11" s="25" t="s">
        <v>92</v>
      </c>
      <c r="D11" s="88">
        <v>19643.500000000004</v>
      </c>
      <c r="E11" s="89">
        <v>772.82</v>
      </c>
      <c r="F11" s="90">
        <v>21936</v>
      </c>
      <c r="G11" s="88"/>
      <c r="H11" s="89"/>
      <c r="I11" s="90"/>
      <c r="J11" s="97">
        <v>6209.13</v>
      </c>
      <c r="K11" s="89">
        <v>260</v>
      </c>
      <c r="L11" s="101">
        <v>6209.130000000001</v>
      </c>
      <c r="M11" s="91"/>
      <c r="N11" s="89"/>
      <c r="O11" s="90"/>
      <c r="P11" s="91">
        <v>0</v>
      </c>
      <c r="Q11" s="89">
        <v>0</v>
      </c>
      <c r="R11" s="90">
        <v>0</v>
      </c>
      <c r="S11" s="91"/>
      <c r="T11" s="89"/>
      <c r="U11" s="90"/>
      <c r="V11" s="91"/>
      <c r="W11" s="89"/>
      <c r="X11" s="90"/>
      <c r="Y11" s="91">
        <v>540</v>
      </c>
      <c r="Z11" s="89">
        <v>0</v>
      </c>
      <c r="AA11" s="90">
        <v>540</v>
      </c>
      <c r="AB11" s="91"/>
      <c r="AC11" s="89"/>
      <c r="AD11" s="90"/>
      <c r="AE11" s="91">
        <v>0</v>
      </c>
      <c r="AF11" s="89">
        <v>0</v>
      </c>
      <c r="AG11" s="90">
        <v>0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26392.630000000005</v>
      </c>
      <c r="BW11" s="77">
        <f t="shared" si="1"/>
        <v>1032.8200000000002</v>
      </c>
      <c r="BX11" s="79">
        <f t="shared" si="2"/>
        <v>28685.13</v>
      </c>
    </row>
    <row r="12" spans="2:76" ht="15">
      <c r="B12" s="13">
        <v>103</v>
      </c>
      <c r="C12" s="25" t="s">
        <v>93</v>
      </c>
      <c r="D12" s="88">
        <v>112142.63999999998</v>
      </c>
      <c r="E12" s="89">
        <v>409.6</v>
      </c>
      <c r="F12" s="90">
        <v>111092.40999999999</v>
      </c>
      <c r="G12" s="88"/>
      <c r="H12" s="89"/>
      <c r="I12" s="90"/>
      <c r="J12" s="97">
        <v>12461.89</v>
      </c>
      <c r="K12" s="89">
        <v>0</v>
      </c>
      <c r="L12" s="101">
        <v>12227.16</v>
      </c>
      <c r="M12" s="91">
        <v>89547.99</v>
      </c>
      <c r="N12" s="89">
        <v>0</v>
      </c>
      <c r="O12" s="90">
        <v>91309.26000000001</v>
      </c>
      <c r="P12" s="91">
        <v>15089.570000000002</v>
      </c>
      <c r="Q12" s="89">
        <v>0</v>
      </c>
      <c r="R12" s="90">
        <v>13892.099999999999</v>
      </c>
      <c r="S12" s="91"/>
      <c r="T12" s="89"/>
      <c r="U12" s="90"/>
      <c r="V12" s="91">
        <v>1342</v>
      </c>
      <c r="W12" s="89">
        <v>0</v>
      </c>
      <c r="X12" s="90">
        <v>1342</v>
      </c>
      <c r="Y12" s="91">
        <v>392</v>
      </c>
      <c r="Z12" s="89">
        <v>0</v>
      </c>
      <c r="AA12" s="90">
        <v>380</v>
      </c>
      <c r="AB12" s="91">
        <v>228421.03</v>
      </c>
      <c r="AC12" s="89">
        <v>0</v>
      </c>
      <c r="AD12" s="90">
        <v>219852.95</v>
      </c>
      <c r="AE12" s="91">
        <v>111407.53</v>
      </c>
      <c r="AF12" s="89">
        <v>0</v>
      </c>
      <c r="AG12" s="90">
        <v>88522.97999999998</v>
      </c>
      <c r="AH12" s="91">
        <v>1300</v>
      </c>
      <c r="AI12" s="89">
        <v>0</v>
      </c>
      <c r="AJ12" s="90">
        <v>1220</v>
      </c>
      <c r="AK12" s="91">
        <v>22540.9</v>
      </c>
      <c r="AL12" s="89">
        <v>0</v>
      </c>
      <c r="AM12" s="90">
        <v>23742.109999999997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594645.55</v>
      </c>
      <c r="BW12" s="77">
        <f t="shared" si="1"/>
        <v>409.6</v>
      </c>
      <c r="BX12" s="79">
        <f t="shared" si="2"/>
        <v>563580.97</v>
      </c>
    </row>
    <row r="13" spans="2:76" ht="15">
      <c r="B13" s="13">
        <v>104</v>
      </c>
      <c r="C13" s="25" t="s">
        <v>19</v>
      </c>
      <c r="D13" s="88">
        <v>33548.22</v>
      </c>
      <c r="E13" s="89">
        <v>0</v>
      </c>
      <c r="F13" s="90">
        <v>35533.29</v>
      </c>
      <c r="G13" s="88"/>
      <c r="H13" s="89"/>
      <c r="I13" s="90"/>
      <c r="J13" s="97">
        <v>2381.7</v>
      </c>
      <c r="K13" s="89">
        <v>0</v>
      </c>
      <c r="L13" s="101">
        <v>3709.2</v>
      </c>
      <c r="M13" s="91">
        <v>15742.1</v>
      </c>
      <c r="N13" s="89">
        <v>0</v>
      </c>
      <c r="O13" s="90">
        <v>18233.829999999998</v>
      </c>
      <c r="P13" s="91">
        <v>2650</v>
      </c>
      <c r="Q13" s="89">
        <v>0</v>
      </c>
      <c r="R13" s="90">
        <v>2950</v>
      </c>
      <c r="S13" s="91">
        <v>9550</v>
      </c>
      <c r="T13" s="89">
        <v>0</v>
      </c>
      <c r="U13" s="90">
        <v>9000</v>
      </c>
      <c r="V13" s="91">
        <v>4200</v>
      </c>
      <c r="W13" s="89">
        <v>0</v>
      </c>
      <c r="X13" s="90">
        <v>3452.4</v>
      </c>
      <c r="Y13" s="91"/>
      <c r="Z13" s="89"/>
      <c r="AA13" s="90"/>
      <c r="AB13" s="91">
        <v>32041.489999999998</v>
      </c>
      <c r="AC13" s="89">
        <v>0</v>
      </c>
      <c r="AD13" s="90">
        <v>50390.270000000004</v>
      </c>
      <c r="AE13" s="91">
        <v>4800</v>
      </c>
      <c r="AF13" s="89">
        <v>0</v>
      </c>
      <c r="AG13" s="90">
        <v>300</v>
      </c>
      <c r="AH13" s="91"/>
      <c r="AI13" s="89"/>
      <c r="AJ13" s="90"/>
      <c r="AK13" s="91">
        <v>100024.67</v>
      </c>
      <c r="AL13" s="89">
        <v>0</v>
      </c>
      <c r="AM13" s="90">
        <v>98524.67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204938.18</v>
      </c>
      <c r="BW13" s="77">
        <f t="shared" si="1"/>
        <v>0</v>
      </c>
      <c r="BX13" s="79">
        <f t="shared" si="2"/>
        <v>222093.65999999997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6262.92</v>
      </c>
      <c r="E16" s="89">
        <v>0</v>
      </c>
      <c r="F16" s="90">
        <v>3170.9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38156.44</v>
      </c>
      <c r="BM16" s="89">
        <v>0</v>
      </c>
      <c r="BN16" s="90">
        <v>19326.780000000002</v>
      </c>
      <c r="BO16" s="91"/>
      <c r="BP16" s="89"/>
      <c r="BQ16" s="90"/>
      <c r="BR16" s="97"/>
      <c r="BS16" s="89"/>
      <c r="BT16" s="101"/>
      <c r="BU16" s="76"/>
      <c r="BV16" s="85">
        <f t="shared" si="0"/>
        <v>44419.36</v>
      </c>
      <c r="BW16" s="77">
        <f t="shared" si="1"/>
        <v>0</v>
      </c>
      <c r="BX16" s="79">
        <f t="shared" si="2"/>
        <v>22497.680000000004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1413.44</v>
      </c>
      <c r="E18" s="89">
        <v>0</v>
      </c>
      <c r="F18" s="90">
        <v>1413.4399999999998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1413.44</v>
      </c>
      <c r="BW18" s="77">
        <f t="shared" si="1"/>
        <v>0</v>
      </c>
      <c r="BX18" s="79">
        <f t="shared" si="2"/>
        <v>1413.4399999999998</v>
      </c>
    </row>
    <row r="19" spans="2:76" ht="15">
      <c r="B19" s="13">
        <v>110</v>
      </c>
      <c r="C19" s="25" t="s">
        <v>98</v>
      </c>
      <c r="D19" s="88">
        <v>26575.56</v>
      </c>
      <c r="E19" s="89">
        <v>0</v>
      </c>
      <c r="F19" s="90">
        <v>25993</v>
      </c>
      <c r="G19" s="88"/>
      <c r="H19" s="89"/>
      <c r="I19" s="90"/>
      <c r="J19" s="97">
        <v>586</v>
      </c>
      <c r="K19" s="89">
        <v>0</v>
      </c>
      <c r="L19" s="101">
        <v>586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572</v>
      </c>
      <c r="AF19" s="89">
        <v>0</v>
      </c>
      <c r="AG19" s="101">
        <v>572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27733.56</v>
      </c>
      <c r="BW19" s="77">
        <f t="shared" si="1"/>
        <v>0</v>
      </c>
      <c r="BX19" s="79">
        <f t="shared" si="2"/>
        <v>27151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443505.23999999993</v>
      </c>
      <c r="E20" s="78">
        <f t="shared" si="3"/>
        <v>11687.289999999999</v>
      </c>
      <c r="F20" s="79">
        <f t="shared" si="3"/>
        <v>446214.54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114045.64000000001</v>
      </c>
      <c r="K20" s="78">
        <f t="shared" si="3"/>
        <v>4485.5</v>
      </c>
      <c r="L20" s="77">
        <f t="shared" si="3"/>
        <v>115054.41</v>
      </c>
      <c r="M20" s="98">
        <f t="shared" si="3"/>
        <v>105290.09000000001</v>
      </c>
      <c r="N20" s="78">
        <f t="shared" si="3"/>
        <v>0</v>
      </c>
      <c r="O20" s="77">
        <f t="shared" si="3"/>
        <v>109543.09000000001</v>
      </c>
      <c r="P20" s="98">
        <f t="shared" si="3"/>
        <v>17739.57</v>
      </c>
      <c r="Q20" s="78">
        <f t="shared" si="3"/>
        <v>0</v>
      </c>
      <c r="R20" s="77">
        <f t="shared" si="3"/>
        <v>16842.1</v>
      </c>
      <c r="S20" s="98">
        <f t="shared" si="3"/>
        <v>9550</v>
      </c>
      <c r="T20" s="78">
        <f t="shared" si="3"/>
        <v>0</v>
      </c>
      <c r="U20" s="77">
        <f t="shared" si="3"/>
        <v>9000</v>
      </c>
      <c r="V20" s="98">
        <f t="shared" si="3"/>
        <v>5542</v>
      </c>
      <c r="W20" s="78">
        <f t="shared" si="3"/>
        <v>0</v>
      </c>
      <c r="X20" s="77">
        <f t="shared" si="3"/>
        <v>4794.4</v>
      </c>
      <c r="Y20" s="98">
        <f t="shared" si="3"/>
        <v>932</v>
      </c>
      <c r="Z20" s="78">
        <f t="shared" si="3"/>
        <v>0</v>
      </c>
      <c r="AA20" s="77">
        <f t="shared" si="3"/>
        <v>920</v>
      </c>
      <c r="AB20" s="98">
        <f t="shared" si="3"/>
        <v>260462.52</v>
      </c>
      <c r="AC20" s="78">
        <f t="shared" si="3"/>
        <v>0</v>
      </c>
      <c r="AD20" s="77">
        <f t="shared" si="3"/>
        <v>270243.22000000003</v>
      </c>
      <c r="AE20" s="98">
        <f t="shared" si="3"/>
        <v>116779.53</v>
      </c>
      <c r="AF20" s="78">
        <f t="shared" si="3"/>
        <v>0</v>
      </c>
      <c r="AG20" s="77">
        <f t="shared" si="3"/>
        <v>89394.97999999998</v>
      </c>
      <c r="AH20" s="98">
        <f t="shared" si="3"/>
        <v>1300</v>
      </c>
      <c r="AI20" s="78">
        <f t="shared" si="3"/>
        <v>0</v>
      </c>
      <c r="AJ20" s="77">
        <f t="shared" si="3"/>
        <v>1220</v>
      </c>
      <c r="AK20" s="98">
        <f t="shared" si="3"/>
        <v>122565.57</v>
      </c>
      <c r="AL20" s="78">
        <f t="shared" si="3"/>
        <v>0</v>
      </c>
      <c r="AM20" s="77">
        <f t="shared" si="3"/>
        <v>122266.78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38156.44</v>
      </c>
      <c r="BM20" s="78">
        <f t="shared" si="3"/>
        <v>0</v>
      </c>
      <c r="BN20" s="77">
        <f t="shared" si="3"/>
        <v>19326.780000000002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1235868.6</v>
      </c>
      <c r="BW20" s="77">
        <f>BW10+BW11+BW12+BW13+BW14+BW15+BW16+BW17+BW18+BW19</f>
        <v>16172.789999999999</v>
      </c>
      <c r="BX20" s="95">
        <f>BX10+BX11+BX12+BX13+BX14+BX15+BX16+BX17+BX18+BX19</f>
        <v>1204820.2999999998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18541.870000000006</v>
      </c>
      <c r="E24" s="89">
        <v>34555.12</v>
      </c>
      <c r="F24" s="90">
        <v>23124.96</v>
      </c>
      <c r="G24" s="88"/>
      <c r="H24" s="89"/>
      <c r="I24" s="90"/>
      <c r="J24" s="97">
        <v>3416</v>
      </c>
      <c r="K24" s="89">
        <v>0</v>
      </c>
      <c r="L24" s="101">
        <v>16933.6</v>
      </c>
      <c r="M24" s="97">
        <v>26031.139999999996</v>
      </c>
      <c r="N24" s="89">
        <v>427</v>
      </c>
      <c r="O24" s="101">
        <v>168088.3</v>
      </c>
      <c r="P24" s="97">
        <v>829.6</v>
      </c>
      <c r="Q24" s="89">
        <v>0</v>
      </c>
      <c r="R24" s="101">
        <v>1119.96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430382.49999999994</v>
      </c>
      <c r="AC24" s="89">
        <v>407819.72</v>
      </c>
      <c r="AD24" s="101">
        <v>467893.8</v>
      </c>
      <c r="AE24" s="97">
        <v>26845.11</v>
      </c>
      <c r="AF24" s="89">
        <v>4948.32</v>
      </c>
      <c r="AG24" s="101">
        <v>20056.25</v>
      </c>
      <c r="AH24" s="97"/>
      <c r="AI24" s="89"/>
      <c r="AJ24" s="101"/>
      <c r="AK24" s="97">
        <v>37200.19</v>
      </c>
      <c r="AL24" s="89">
        <v>14000</v>
      </c>
      <c r="AM24" s="101">
        <v>47160.04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543246.4099999999</v>
      </c>
      <c r="BW24" s="77">
        <f t="shared" si="4"/>
        <v>461750.16</v>
      </c>
      <c r="BX24" s="79">
        <f t="shared" si="4"/>
        <v>744376.91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>
        <v>0</v>
      </c>
      <c r="T25" s="89">
        <v>0</v>
      </c>
      <c r="U25" s="101">
        <v>0</v>
      </c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628.42</v>
      </c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5000</v>
      </c>
      <c r="P26" s="97">
        <v>0</v>
      </c>
      <c r="Q26" s="89">
        <v>0</v>
      </c>
      <c r="R26" s="101">
        <v>0</v>
      </c>
      <c r="S26" s="97">
        <v>0</v>
      </c>
      <c r="T26" s="89">
        <v>0</v>
      </c>
      <c r="U26" s="101">
        <v>7500</v>
      </c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>
        <v>0</v>
      </c>
      <c r="AX26" s="89">
        <v>0</v>
      </c>
      <c r="AY26" s="101">
        <v>0</v>
      </c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13128.42</v>
      </c>
    </row>
    <row r="27" spans="2:76" ht="15">
      <c r="B27" s="13">
        <v>205</v>
      </c>
      <c r="C27" s="25" t="s">
        <v>107</v>
      </c>
      <c r="D27" s="88">
        <v>1000</v>
      </c>
      <c r="E27" s="89">
        <v>0</v>
      </c>
      <c r="F27" s="90">
        <v>1000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>
        <v>10000</v>
      </c>
      <c r="T27" s="89">
        <v>0</v>
      </c>
      <c r="U27" s="101">
        <v>7000</v>
      </c>
      <c r="V27" s="97"/>
      <c r="W27" s="89"/>
      <c r="X27" s="101"/>
      <c r="Y27" s="97">
        <v>5709.6</v>
      </c>
      <c r="Z27" s="89">
        <v>0</v>
      </c>
      <c r="AA27" s="101">
        <v>10708.43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23276.71</v>
      </c>
      <c r="AL27" s="89">
        <v>0</v>
      </c>
      <c r="AM27" s="101">
        <v>34915.06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39986.31</v>
      </c>
      <c r="BW27" s="77">
        <f t="shared" si="4"/>
        <v>0</v>
      </c>
      <c r="BX27" s="79">
        <f t="shared" si="4"/>
        <v>53623.49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19541.870000000006</v>
      </c>
      <c r="E28" s="78">
        <f t="shared" si="5"/>
        <v>34555.12</v>
      </c>
      <c r="F28" s="79">
        <f t="shared" si="5"/>
        <v>24753.379999999997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3416</v>
      </c>
      <c r="K28" s="78">
        <f t="shared" si="5"/>
        <v>0</v>
      </c>
      <c r="L28" s="77">
        <f t="shared" si="5"/>
        <v>16933.6</v>
      </c>
      <c r="M28" s="98">
        <f t="shared" si="5"/>
        <v>26031.139999999996</v>
      </c>
      <c r="N28" s="78">
        <f t="shared" si="5"/>
        <v>427</v>
      </c>
      <c r="O28" s="77">
        <f t="shared" si="5"/>
        <v>173088.3</v>
      </c>
      <c r="P28" s="98">
        <f t="shared" si="5"/>
        <v>829.6</v>
      </c>
      <c r="Q28" s="78">
        <f t="shared" si="5"/>
        <v>0</v>
      </c>
      <c r="R28" s="77">
        <f t="shared" si="5"/>
        <v>1119.96</v>
      </c>
      <c r="S28" s="98">
        <f t="shared" si="5"/>
        <v>10000</v>
      </c>
      <c r="T28" s="78">
        <f t="shared" si="5"/>
        <v>0</v>
      </c>
      <c r="U28" s="77">
        <f t="shared" si="5"/>
        <v>14500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5709.6</v>
      </c>
      <c r="Z28" s="78">
        <f t="shared" si="5"/>
        <v>0</v>
      </c>
      <c r="AA28" s="77">
        <f t="shared" si="5"/>
        <v>10708.43</v>
      </c>
      <c r="AB28" s="98">
        <f t="shared" si="5"/>
        <v>430382.49999999994</v>
      </c>
      <c r="AC28" s="78">
        <f t="shared" si="5"/>
        <v>407819.72</v>
      </c>
      <c r="AD28" s="77">
        <f t="shared" si="5"/>
        <v>467893.8</v>
      </c>
      <c r="AE28" s="98">
        <f t="shared" si="5"/>
        <v>26845.11</v>
      </c>
      <c r="AF28" s="78">
        <f t="shared" si="5"/>
        <v>4948.32</v>
      </c>
      <c r="AG28" s="77">
        <f t="shared" si="5"/>
        <v>20056.25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60476.9</v>
      </c>
      <c r="AL28" s="78">
        <f t="shared" si="6"/>
        <v>14000</v>
      </c>
      <c r="AM28" s="77">
        <f t="shared" si="6"/>
        <v>82075.1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583232.72</v>
      </c>
      <c r="BW28" s="77">
        <f>BW23+BW24+BW25+BW26+BW27</f>
        <v>461750.16</v>
      </c>
      <c r="BX28" s="95">
        <f>BX23+BX24+BX25+BX26+BX27</f>
        <v>811128.8200000001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69999.36</v>
      </c>
      <c r="BM40" s="89">
        <v>0</v>
      </c>
      <c r="BN40" s="101">
        <v>34766.7</v>
      </c>
      <c r="BO40" s="97"/>
      <c r="BP40" s="89"/>
      <c r="BQ40" s="101"/>
      <c r="BR40" s="97"/>
      <c r="BS40" s="89"/>
      <c r="BT40" s="101"/>
      <c r="BU40" s="76"/>
      <c r="BV40" s="85">
        <f t="shared" si="10"/>
        <v>69999.36</v>
      </c>
      <c r="BW40" s="77">
        <f t="shared" si="10"/>
        <v>0</v>
      </c>
      <c r="BX40" s="79">
        <f t="shared" si="10"/>
        <v>34766.7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69999.36</v>
      </c>
      <c r="BM42" s="78">
        <f t="shared" si="12"/>
        <v>0</v>
      </c>
      <c r="BN42" s="77">
        <f t="shared" si="12"/>
        <v>34766.7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69999.36</v>
      </c>
      <c r="BW42" s="77">
        <f>BW38+BW39+BW40+BW41</f>
        <v>0</v>
      </c>
      <c r="BX42" s="95">
        <f>BX38+BX39+BX40+BX41</f>
        <v>34766.7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178357.57</v>
      </c>
      <c r="BS49" s="89">
        <v>0</v>
      </c>
      <c r="BT49" s="101">
        <v>159611.21000000002</v>
      </c>
      <c r="BU49" s="76"/>
      <c r="BV49" s="85">
        <f aca="true" t="shared" si="15" ref="BV49:BX50">D49+G49+J49+M49+P49+S49+V49+Y49+AB49+AE49+AH49+AK49+AN49+AQ49+AT49+AW49+AZ49+BC49+BF49+BI49+BL49+BO49+BR49</f>
        <v>178357.57</v>
      </c>
      <c r="BW49" s="77">
        <f t="shared" si="15"/>
        <v>0</v>
      </c>
      <c r="BX49" s="79">
        <f t="shared" si="15"/>
        <v>159611.21000000002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94046.54000000001</v>
      </c>
      <c r="BS50" s="89">
        <v>0</v>
      </c>
      <c r="BT50" s="101">
        <v>85555.85</v>
      </c>
      <c r="BU50" s="76"/>
      <c r="BV50" s="85">
        <f t="shared" si="15"/>
        <v>94046.54000000001</v>
      </c>
      <c r="BW50" s="77">
        <f t="shared" si="15"/>
        <v>0</v>
      </c>
      <c r="BX50" s="79">
        <f t="shared" si="15"/>
        <v>85555.85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272404.11</v>
      </c>
      <c r="BS51" s="78">
        <f>BS49+BS50</f>
        <v>0</v>
      </c>
      <c r="BT51" s="77">
        <f>BT49+BT50</f>
        <v>245167.06000000003</v>
      </c>
      <c r="BU51" s="85"/>
      <c r="BV51" s="85">
        <f>BV49+BV50</f>
        <v>272404.11</v>
      </c>
      <c r="BW51" s="77">
        <f>BW49+BW50</f>
        <v>0</v>
      </c>
      <c r="BX51" s="95">
        <f>BX49+BX50</f>
        <v>245167.06000000003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463047.1099999999</v>
      </c>
      <c r="E53" s="86">
        <f t="shared" si="18"/>
        <v>46242.41</v>
      </c>
      <c r="F53" s="86">
        <f t="shared" si="18"/>
        <v>470967.92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117461.64000000001</v>
      </c>
      <c r="K53" s="86">
        <f t="shared" si="18"/>
        <v>4485.5</v>
      </c>
      <c r="L53" s="86">
        <f t="shared" si="18"/>
        <v>131988.01</v>
      </c>
      <c r="M53" s="86">
        <f t="shared" si="18"/>
        <v>131321.23</v>
      </c>
      <c r="N53" s="86">
        <f t="shared" si="18"/>
        <v>427</v>
      </c>
      <c r="O53" s="86">
        <f t="shared" si="18"/>
        <v>282631.39</v>
      </c>
      <c r="P53" s="86">
        <f t="shared" si="18"/>
        <v>18569.17</v>
      </c>
      <c r="Q53" s="86">
        <f t="shared" si="18"/>
        <v>0</v>
      </c>
      <c r="R53" s="86">
        <f t="shared" si="18"/>
        <v>17962.059999999998</v>
      </c>
      <c r="S53" s="86">
        <f t="shared" si="18"/>
        <v>19550</v>
      </c>
      <c r="T53" s="86">
        <f t="shared" si="18"/>
        <v>0</v>
      </c>
      <c r="U53" s="86">
        <f t="shared" si="18"/>
        <v>23500</v>
      </c>
      <c r="V53" s="86">
        <f t="shared" si="18"/>
        <v>5542</v>
      </c>
      <c r="W53" s="86">
        <f t="shared" si="18"/>
        <v>0</v>
      </c>
      <c r="X53" s="86">
        <f t="shared" si="18"/>
        <v>4794.4</v>
      </c>
      <c r="Y53" s="86">
        <f t="shared" si="18"/>
        <v>6641.6</v>
      </c>
      <c r="Z53" s="86">
        <f t="shared" si="18"/>
        <v>0</v>
      </c>
      <c r="AA53" s="86">
        <f t="shared" si="18"/>
        <v>11628.43</v>
      </c>
      <c r="AB53" s="86">
        <f t="shared" si="18"/>
        <v>690845.0199999999</v>
      </c>
      <c r="AC53" s="86">
        <f t="shared" si="18"/>
        <v>407819.72</v>
      </c>
      <c r="AD53" s="86">
        <f t="shared" si="18"/>
        <v>738137.02</v>
      </c>
      <c r="AE53" s="86">
        <f t="shared" si="18"/>
        <v>143624.64</v>
      </c>
      <c r="AF53" s="86">
        <f t="shared" si="18"/>
        <v>4948.32</v>
      </c>
      <c r="AG53" s="86">
        <f t="shared" si="18"/>
        <v>109451.22999999998</v>
      </c>
      <c r="AH53" s="86">
        <f t="shared" si="18"/>
        <v>1300</v>
      </c>
      <c r="AI53" s="86">
        <f t="shared" si="18"/>
        <v>0</v>
      </c>
      <c r="AJ53" s="86">
        <f aca="true" t="shared" si="19" ref="AJ53:BT53">AJ20+AJ28+AJ35+AJ42+AJ46+AJ51</f>
        <v>1220</v>
      </c>
      <c r="AK53" s="86">
        <f t="shared" si="19"/>
        <v>183042.47</v>
      </c>
      <c r="AL53" s="86">
        <f t="shared" si="19"/>
        <v>14000</v>
      </c>
      <c r="AM53" s="86">
        <f t="shared" si="19"/>
        <v>204341.88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108155.8</v>
      </c>
      <c r="BM53" s="86">
        <f t="shared" si="19"/>
        <v>0</v>
      </c>
      <c r="BN53" s="86">
        <f t="shared" si="19"/>
        <v>54093.479999999996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272404.11</v>
      </c>
      <c r="BS53" s="86">
        <f t="shared" si="19"/>
        <v>0</v>
      </c>
      <c r="BT53" s="86">
        <f t="shared" si="19"/>
        <v>245167.06000000003</v>
      </c>
      <c r="BU53" s="86">
        <f>BU8</f>
        <v>0</v>
      </c>
      <c r="BV53" s="102">
        <f>BV8+BV20+BV28+BV35+BV42+BV46+BV51</f>
        <v>2161504.79</v>
      </c>
      <c r="BW53" s="87">
        <f>BW20+BW28+BW35+BW42+BW46+BW51</f>
        <v>477922.94999999995</v>
      </c>
      <c r="BX53" s="87">
        <f>BX20+BX28+BX35+BX42+BX46+BX51</f>
        <v>2295882.88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IF((Spese_Rendiconto_2016!BV53+Spese_Rendiconto_2016!BW53-Entrate_Rendiconto_2016!D58)&lt;0,Entrate_Rendiconto_2016!D58-Spese_Rendiconto_2016!BV53-Spese_Rendiconto_2016!BW53,0)</f>
        <v>148394.11999999988</v>
      </c>
      <c r="BW54" s="93"/>
      <c r="BX54" s="94">
        <f>IF((Spese_Rendiconto_2016!BX53-Entrate_Rendiconto_2016!E58)&lt;0,Entrate_Rendiconto_2016!E58-Spese_Rendiconto_2016!BX53,0)</f>
        <v>1033804.5300000003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2017-06-01T13:02:59Z</dcterms:modified>
  <cp:category/>
  <cp:version/>
  <cp:contentType/>
  <cp:contentStatus/>
</cp:coreProperties>
</file>