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<sst xmlns="http://schemas.openxmlformats.org/spreadsheetml/2006/main" count="870" uniqueCount="149">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</sst>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17663.84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225768.59</v>
      </c>
      <c r="E7" s="40"/>
    </row>
    <row r="8" spans="2:5" ht="15.75" thickBot="1">
      <c r="B8" s="9"/>
      <c r="C8" s="6" t="s">
        <v>7</v>
      </c>
      <c r="D8" s="41"/>
      <c r="E8" s="42">
        <v>620638.27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1082905.07</v>
      </c>
      <c r="E10" s="45">
        <v>1039293.01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98169.61</v>
      </c>
      <c r="E14" s="45">
        <v>96785.31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1181074.6800000002</v>
      </c>
      <c r="E16" s="51">
        <f>E10+E11+E12+E13+E14+E15</f>
        <v>1136078.32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29517.980000000003</v>
      </c>
      <c r="E18" s="45">
        <v>25243.57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21219.1</v>
      </c>
      <c r="E20" s="59">
        <v>21219.1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687</v>
      </c>
      <c r="E22" s="50">
        <v>1642</v>
      </c>
    </row>
    <row r="23" spans="2:5" ht="15.75" thickBot="1">
      <c r="B23" s="16">
        <v>20000</v>
      </c>
      <c r="C23" s="15" t="s">
        <v>24</v>
      </c>
      <c r="D23" s="48">
        <f>D18+D19+D20+D21+D22</f>
        <v>51424.08</v>
      </c>
      <c r="E23" s="51">
        <f>E18+E19+E20+E21+E22</f>
        <v>48104.67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134243.33</v>
      </c>
      <c r="E25" s="45">
        <v>125513.21000000002</v>
      </c>
    </row>
    <row r="26" spans="2:5" ht="15">
      <c r="B26" s="13">
        <v>30200</v>
      </c>
      <c r="C26" s="54" t="s">
        <v>28</v>
      </c>
      <c r="D26" s="39">
        <v>6968.590000000001</v>
      </c>
      <c r="E26" s="45">
        <v>6968.589999999997</v>
      </c>
    </row>
    <row r="27" spans="2:5" ht="15">
      <c r="B27" s="13">
        <v>30300</v>
      </c>
      <c r="C27" s="54" t="s">
        <v>29</v>
      </c>
      <c r="D27" s="39">
        <v>0.61</v>
      </c>
      <c r="E27" s="45">
        <v>0.61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46224.23</v>
      </c>
      <c r="E29" s="50">
        <v>106289.81</v>
      </c>
    </row>
    <row r="30" spans="2:5" ht="15.75" thickBot="1">
      <c r="B30" s="16">
        <v>30000</v>
      </c>
      <c r="C30" s="15" t="s">
        <v>32</v>
      </c>
      <c r="D30" s="48">
        <f>D25+D26+D27+D28+D29</f>
        <v>187436.75999999998</v>
      </c>
      <c r="E30" s="51">
        <f>E25+E26+E27+E28+E29</f>
        <v>238772.22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9244.57</v>
      </c>
      <c r="E32" s="45">
        <v>9244.57</v>
      </c>
    </row>
    <row r="33" spans="2:5" ht="15">
      <c r="B33" s="13">
        <v>40200</v>
      </c>
      <c r="C33" s="54" t="s">
        <v>36</v>
      </c>
      <c r="D33" s="61">
        <v>113385.95999999999</v>
      </c>
      <c r="E33" s="59">
        <v>74448.66</v>
      </c>
    </row>
    <row r="34" spans="2:5" ht="15">
      <c r="B34" s="13">
        <v>40300</v>
      </c>
      <c r="C34" s="54" t="s">
        <v>37</v>
      </c>
      <c r="D34" s="61">
        <v>8000</v>
      </c>
      <c r="E34" s="45">
        <v>60818.94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18398.11</v>
      </c>
      <c r="E36" s="50">
        <v>18398.11</v>
      </c>
    </row>
    <row r="37" spans="2:5" ht="15.75" thickBot="1">
      <c r="B37" s="16">
        <v>40000</v>
      </c>
      <c r="C37" s="15" t="s">
        <v>40</v>
      </c>
      <c r="D37" s="48">
        <f>D32+D33+D34+D35+D36</f>
        <v>149028.64</v>
      </c>
      <c r="E37" s="51">
        <f>E32+E33+E34+E35+E36</f>
        <v>162910.28000000003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275787.82</v>
      </c>
      <c r="E54" s="45">
        <v>258754.37999999995</v>
      </c>
    </row>
    <row r="55" spans="2:5" ht="15">
      <c r="B55" s="13">
        <v>90200</v>
      </c>
      <c r="C55" s="54" t="s">
        <v>62</v>
      </c>
      <c r="D55" s="61">
        <v>5717.160000000001</v>
      </c>
      <c r="E55" s="62">
        <v>5153.16</v>
      </c>
    </row>
    <row r="56" spans="2:5" ht="15.75" thickBot="1">
      <c r="B56" s="16">
        <v>90000</v>
      </c>
      <c r="C56" s="15" t="s">
        <v>63</v>
      </c>
      <c r="D56" s="48">
        <f>D54+D55</f>
        <v>281504.98</v>
      </c>
      <c r="E56" s="51">
        <f>E54+E55</f>
        <v>263907.5399999999</v>
      </c>
    </row>
    <row r="57" spans="2:5" ht="16.5" thickBot="1" thickTop="1">
      <c r="B57" s="109" t="s">
        <v>64</v>
      </c>
      <c r="C57" s="110"/>
      <c r="D57" s="52">
        <f>D16+D23+D30+D37+D43+D49+D52+D56</f>
        <v>1850469.1400000001</v>
      </c>
      <c r="E57" s="55">
        <f>E16+E23+E30+E37+E43+E49+E52+E56</f>
        <v>1849773.0299999998</v>
      </c>
    </row>
    <row r="58" spans="2:5" ht="16.5" thickBot="1" thickTop="1">
      <c r="B58" s="109" t="s">
        <v>65</v>
      </c>
      <c r="C58" s="110"/>
      <c r="D58" s="52">
        <f>D57+D5+D6+D7+D8</f>
        <v>2093901.5700000003</v>
      </c>
      <c r="E58" s="55">
        <f>E57+E5+E6+E7+E8</f>
        <v>2470411.3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276954.04</v>
      </c>
      <c r="E10" s="89">
        <v>15461.189999999999</v>
      </c>
      <c r="F10" s="90">
        <v>276394.19</v>
      </c>
      <c r="G10" s="88"/>
      <c r="H10" s="89"/>
      <c r="I10" s="90"/>
      <c r="J10" s="97">
        <v>75915.97</v>
      </c>
      <c r="K10" s="89">
        <v>3220</v>
      </c>
      <c r="L10" s="101">
        <v>75554.38</v>
      </c>
      <c r="M10" s="91"/>
      <c r="N10" s="89"/>
      <c r="O10" s="90"/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352870.01</v>
      </c>
      <c r="BW10" s="77">
        <f aca="true" t="shared" si="1" ref="BW10:BW19">E10+H10+K10+N10+Q10+T10+W10+Z10+AC10+AF10+AI10+AL10+AO10+AR10+AU10+AX10+BA10+BD10+BG10+BJ10+BM10+BP10+BS10</f>
        <v>18681.19</v>
      </c>
      <c r="BX10" s="79">
        <f aca="true" t="shared" si="2" ref="BX10:BX19">F10+I10+L10+O10+R10+U10+X10+AA10+AD10+AG10+AJ10+AM10+AP10+AS10+AV10+AY10+BB10+BE10+BH10+BK10+BN10+BQ10+BT10</f>
        <v>351948.57</v>
      </c>
    </row>
    <row r="11" spans="2:76" ht="15">
      <c r="B11" s="13">
        <v>102</v>
      </c>
      <c r="C11" s="25" t="s">
        <v>92</v>
      </c>
      <c r="D11" s="88">
        <v>19855.850000000002</v>
      </c>
      <c r="E11" s="89">
        <v>1045</v>
      </c>
      <c r="F11" s="90">
        <v>19228.26</v>
      </c>
      <c r="G11" s="88"/>
      <c r="H11" s="89"/>
      <c r="I11" s="90"/>
      <c r="J11" s="97">
        <v>5051.5199999999995</v>
      </c>
      <c r="K11" s="89">
        <v>0</v>
      </c>
      <c r="L11" s="101">
        <v>5051.520000000001</v>
      </c>
      <c r="M11" s="91"/>
      <c r="N11" s="89"/>
      <c r="O11" s="90"/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>
        <v>564</v>
      </c>
      <c r="Z11" s="89">
        <v>0</v>
      </c>
      <c r="AA11" s="90">
        <v>0</v>
      </c>
      <c r="AB11" s="91"/>
      <c r="AC11" s="89"/>
      <c r="AD11" s="90"/>
      <c r="AE11" s="91">
        <v>0</v>
      </c>
      <c r="AF11" s="89">
        <v>0</v>
      </c>
      <c r="AG11" s="90">
        <v>0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25471.370000000003</v>
      </c>
      <c r="BW11" s="77">
        <f t="shared" si="1"/>
        <v>1045</v>
      </c>
      <c r="BX11" s="79">
        <f t="shared" si="2"/>
        <v>24279.78</v>
      </c>
    </row>
    <row r="12" spans="2:76" ht="15">
      <c r="B12" s="13">
        <v>103</v>
      </c>
      <c r="C12" s="25" t="s">
        <v>93</v>
      </c>
      <c r="D12" s="88">
        <v>136149.14</v>
      </c>
      <c r="E12" s="89">
        <v>3500</v>
      </c>
      <c r="F12" s="90">
        <v>130898.76000000004</v>
      </c>
      <c r="G12" s="88"/>
      <c r="H12" s="89"/>
      <c r="I12" s="90"/>
      <c r="J12" s="97">
        <v>11933.880000000001</v>
      </c>
      <c r="K12" s="89">
        <v>0</v>
      </c>
      <c r="L12" s="101">
        <v>12831.490000000002</v>
      </c>
      <c r="M12" s="91">
        <v>113695.34</v>
      </c>
      <c r="N12" s="89">
        <v>0</v>
      </c>
      <c r="O12" s="90">
        <v>112199.94</v>
      </c>
      <c r="P12" s="91">
        <v>24348.79</v>
      </c>
      <c r="Q12" s="89">
        <v>0</v>
      </c>
      <c r="R12" s="90">
        <v>24268.710000000003</v>
      </c>
      <c r="S12" s="91"/>
      <c r="T12" s="89"/>
      <c r="U12" s="90"/>
      <c r="V12" s="91">
        <v>0</v>
      </c>
      <c r="W12" s="89">
        <v>0</v>
      </c>
      <c r="X12" s="90">
        <v>1342</v>
      </c>
      <c r="Y12" s="91">
        <v>394</v>
      </c>
      <c r="Z12" s="89">
        <v>0</v>
      </c>
      <c r="AA12" s="90">
        <v>394</v>
      </c>
      <c r="AB12" s="91">
        <v>245352.92</v>
      </c>
      <c r="AC12" s="89">
        <v>0</v>
      </c>
      <c r="AD12" s="90">
        <v>227847.63999999998</v>
      </c>
      <c r="AE12" s="91">
        <v>120548.95</v>
      </c>
      <c r="AF12" s="89">
        <v>0</v>
      </c>
      <c r="AG12" s="90">
        <v>124985.81999999999</v>
      </c>
      <c r="AH12" s="91">
        <v>1220</v>
      </c>
      <c r="AI12" s="89">
        <v>0</v>
      </c>
      <c r="AJ12" s="90">
        <v>1220</v>
      </c>
      <c r="AK12" s="91">
        <v>20274.57</v>
      </c>
      <c r="AL12" s="89">
        <v>0</v>
      </c>
      <c r="AM12" s="90">
        <v>17980.579999999998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673917.59</v>
      </c>
      <c r="BW12" s="77">
        <f t="shared" si="1"/>
        <v>3500</v>
      </c>
      <c r="BX12" s="79">
        <f t="shared" si="2"/>
        <v>653968.94</v>
      </c>
    </row>
    <row r="13" spans="2:76" ht="15">
      <c r="B13" s="13">
        <v>104</v>
      </c>
      <c r="C13" s="25" t="s">
        <v>19</v>
      </c>
      <c r="D13" s="88">
        <v>1600</v>
      </c>
      <c r="E13" s="89">
        <v>0</v>
      </c>
      <c r="F13" s="90">
        <v>9257.73</v>
      </c>
      <c r="G13" s="88"/>
      <c r="H13" s="89"/>
      <c r="I13" s="90"/>
      <c r="J13" s="97">
        <v>4783.4</v>
      </c>
      <c r="K13" s="89">
        <v>0</v>
      </c>
      <c r="L13" s="101">
        <v>98.4</v>
      </c>
      <c r="M13" s="91">
        <v>28690</v>
      </c>
      <c r="N13" s="89">
        <v>0</v>
      </c>
      <c r="O13" s="90">
        <v>25885.08</v>
      </c>
      <c r="P13" s="91">
        <v>1600</v>
      </c>
      <c r="Q13" s="89">
        <v>0</v>
      </c>
      <c r="R13" s="90">
        <v>200</v>
      </c>
      <c r="S13" s="91">
        <v>9550</v>
      </c>
      <c r="T13" s="89">
        <v>0</v>
      </c>
      <c r="U13" s="90">
        <v>13700</v>
      </c>
      <c r="V13" s="91">
        <v>1800</v>
      </c>
      <c r="W13" s="89">
        <v>0</v>
      </c>
      <c r="X13" s="90">
        <v>2700</v>
      </c>
      <c r="Y13" s="91"/>
      <c r="Z13" s="89"/>
      <c r="AA13" s="90"/>
      <c r="AB13" s="91">
        <v>161.14</v>
      </c>
      <c r="AC13" s="89">
        <v>0</v>
      </c>
      <c r="AD13" s="90">
        <v>6622.23</v>
      </c>
      <c r="AE13" s="91">
        <v>300</v>
      </c>
      <c r="AF13" s="89">
        <v>0</v>
      </c>
      <c r="AG13" s="90">
        <v>0</v>
      </c>
      <c r="AH13" s="91">
        <v>1000</v>
      </c>
      <c r="AI13" s="89">
        <v>0</v>
      </c>
      <c r="AJ13" s="90">
        <v>0</v>
      </c>
      <c r="AK13" s="91">
        <v>96357</v>
      </c>
      <c r="AL13" s="89">
        <v>0</v>
      </c>
      <c r="AM13" s="90">
        <v>95657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145841.54</v>
      </c>
      <c r="BW13" s="77">
        <f t="shared" si="1"/>
        <v>0</v>
      </c>
      <c r="BX13" s="79">
        <f t="shared" si="2"/>
        <v>154120.44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38360.9</v>
      </c>
      <c r="BM16" s="89">
        <v>0</v>
      </c>
      <c r="BN16" s="90">
        <v>38360.9</v>
      </c>
      <c r="BO16" s="91"/>
      <c r="BP16" s="89"/>
      <c r="BQ16" s="90"/>
      <c r="BR16" s="97"/>
      <c r="BS16" s="89"/>
      <c r="BT16" s="101"/>
      <c r="BU16" s="76"/>
      <c r="BV16" s="85">
        <f t="shared" si="0"/>
        <v>38360.9</v>
      </c>
      <c r="BW16" s="77">
        <f t="shared" si="1"/>
        <v>0</v>
      </c>
      <c r="BX16" s="79">
        <f t="shared" si="2"/>
        <v>38360.9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39009.11</v>
      </c>
      <c r="E18" s="89">
        <v>0</v>
      </c>
      <c r="F18" s="90">
        <v>37436.45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39009.11</v>
      </c>
      <c r="BW18" s="77">
        <f t="shared" si="1"/>
        <v>0</v>
      </c>
      <c r="BX18" s="79">
        <f t="shared" si="2"/>
        <v>37436.45</v>
      </c>
    </row>
    <row r="19" spans="2:76" ht="15">
      <c r="B19" s="13">
        <v>110</v>
      </c>
      <c r="C19" s="25" t="s">
        <v>98</v>
      </c>
      <c r="D19" s="88">
        <v>30882.670000000002</v>
      </c>
      <c r="E19" s="89">
        <v>0</v>
      </c>
      <c r="F19" s="90">
        <v>32852.51</v>
      </c>
      <c r="G19" s="88"/>
      <c r="H19" s="89"/>
      <c r="I19" s="90"/>
      <c r="J19" s="97">
        <v>461</v>
      </c>
      <c r="K19" s="89">
        <v>0</v>
      </c>
      <c r="L19" s="101">
        <v>461</v>
      </c>
      <c r="M19" s="97"/>
      <c r="N19" s="89"/>
      <c r="O19" s="101"/>
      <c r="P19" s="97">
        <v>380</v>
      </c>
      <c r="Q19" s="89">
        <v>0</v>
      </c>
      <c r="R19" s="101">
        <v>380</v>
      </c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572</v>
      </c>
      <c r="AF19" s="89">
        <v>0</v>
      </c>
      <c r="AG19" s="101">
        <v>572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32295.670000000002</v>
      </c>
      <c r="BW19" s="77">
        <f t="shared" si="1"/>
        <v>0</v>
      </c>
      <c r="BX19" s="79">
        <f t="shared" si="2"/>
        <v>34265.51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504450.80999999994</v>
      </c>
      <c r="E20" s="78">
        <f t="shared" si="3"/>
        <v>20006.19</v>
      </c>
      <c r="F20" s="79">
        <f t="shared" si="3"/>
        <v>506067.9000000001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98145.77</v>
      </c>
      <c r="K20" s="78">
        <f t="shared" si="3"/>
        <v>3220</v>
      </c>
      <c r="L20" s="77">
        <f t="shared" si="3"/>
        <v>93996.79000000001</v>
      </c>
      <c r="M20" s="98">
        <f t="shared" si="3"/>
        <v>142385.34</v>
      </c>
      <c r="N20" s="78">
        <f t="shared" si="3"/>
        <v>0</v>
      </c>
      <c r="O20" s="77">
        <f t="shared" si="3"/>
        <v>138085.02000000002</v>
      </c>
      <c r="P20" s="98">
        <f t="shared" si="3"/>
        <v>26328.79</v>
      </c>
      <c r="Q20" s="78">
        <f t="shared" si="3"/>
        <v>0</v>
      </c>
      <c r="R20" s="77">
        <f t="shared" si="3"/>
        <v>24848.710000000003</v>
      </c>
      <c r="S20" s="98">
        <f t="shared" si="3"/>
        <v>9550</v>
      </c>
      <c r="T20" s="78">
        <f t="shared" si="3"/>
        <v>0</v>
      </c>
      <c r="U20" s="77">
        <f t="shared" si="3"/>
        <v>13700</v>
      </c>
      <c r="V20" s="98">
        <f t="shared" si="3"/>
        <v>1800</v>
      </c>
      <c r="W20" s="78">
        <f t="shared" si="3"/>
        <v>0</v>
      </c>
      <c r="X20" s="77">
        <f t="shared" si="3"/>
        <v>4042</v>
      </c>
      <c r="Y20" s="98">
        <f t="shared" si="3"/>
        <v>958</v>
      </c>
      <c r="Z20" s="78">
        <f t="shared" si="3"/>
        <v>0</v>
      </c>
      <c r="AA20" s="77">
        <f t="shared" si="3"/>
        <v>394</v>
      </c>
      <c r="AB20" s="98">
        <f t="shared" si="3"/>
        <v>245514.06000000003</v>
      </c>
      <c r="AC20" s="78">
        <f t="shared" si="3"/>
        <v>0</v>
      </c>
      <c r="AD20" s="77">
        <f t="shared" si="3"/>
        <v>234469.87</v>
      </c>
      <c r="AE20" s="98">
        <f t="shared" si="3"/>
        <v>121420.95</v>
      </c>
      <c r="AF20" s="78">
        <f t="shared" si="3"/>
        <v>0</v>
      </c>
      <c r="AG20" s="77">
        <f t="shared" si="3"/>
        <v>125557.81999999999</v>
      </c>
      <c r="AH20" s="98">
        <f t="shared" si="3"/>
        <v>2220</v>
      </c>
      <c r="AI20" s="78">
        <f t="shared" si="3"/>
        <v>0</v>
      </c>
      <c r="AJ20" s="77">
        <f t="shared" si="3"/>
        <v>1220</v>
      </c>
      <c r="AK20" s="98">
        <f t="shared" si="3"/>
        <v>116631.57</v>
      </c>
      <c r="AL20" s="78">
        <f t="shared" si="3"/>
        <v>0</v>
      </c>
      <c r="AM20" s="77">
        <f t="shared" si="3"/>
        <v>113637.58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38360.9</v>
      </c>
      <c r="BM20" s="78">
        <f t="shared" si="3"/>
        <v>0</v>
      </c>
      <c r="BN20" s="77">
        <f t="shared" si="3"/>
        <v>38360.9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1307766.19</v>
      </c>
      <c r="BW20" s="77">
        <f>BW10+BW11+BW12+BW13+BW14+BW15+BW16+BW17+BW18+BW19</f>
        <v>23226.19</v>
      </c>
      <c r="BX20" s="95">
        <f>BX10+BX11+BX12+BX13+BX14+BX15+BX16+BX17+BX18+BX19</f>
        <v>1294380.5899999999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95045.91</v>
      </c>
      <c r="E24" s="89">
        <v>0</v>
      </c>
      <c r="F24" s="90">
        <v>66830.85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75977.45000000001</v>
      </c>
      <c r="N24" s="89">
        <v>0</v>
      </c>
      <c r="O24" s="101">
        <v>117627.98999999999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7177.49</v>
      </c>
      <c r="AB24" s="97">
        <v>13385.959999999992</v>
      </c>
      <c r="AC24" s="89">
        <v>0</v>
      </c>
      <c r="AD24" s="101">
        <v>50827.119999999995</v>
      </c>
      <c r="AE24" s="97">
        <v>157133.7</v>
      </c>
      <c r="AF24" s="89">
        <v>0</v>
      </c>
      <c r="AG24" s="101">
        <v>185138.4</v>
      </c>
      <c r="AH24" s="97"/>
      <c r="AI24" s="89"/>
      <c r="AJ24" s="101"/>
      <c r="AK24" s="97">
        <v>0</v>
      </c>
      <c r="AL24" s="89">
        <v>0</v>
      </c>
      <c r="AM24" s="101">
        <v>32995.57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341543.02</v>
      </c>
      <c r="BW24" s="77">
        <f t="shared" si="4"/>
        <v>0</v>
      </c>
      <c r="BX24" s="79">
        <f t="shared" si="4"/>
        <v>460597.42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>
        <v>0</v>
      </c>
      <c r="T25" s="89">
        <v>0</v>
      </c>
      <c r="U25" s="101">
        <v>0</v>
      </c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>
        <v>0</v>
      </c>
      <c r="Q26" s="89">
        <v>0</v>
      </c>
      <c r="R26" s="101">
        <v>0</v>
      </c>
      <c r="S26" s="97">
        <v>0</v>
      </c>
      <c r="T26" s="89">
        <v>0</v>
      </c>
      <c r="U26" s="101">
        <v>0</v>
      </c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>
        <v>0</v>
      </c>
      <c r="AX26" s="89">
        <v>0</v>
      </c>
      <c r="AY26" s="101">
        <v>0</v>
      </c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13804.12</v>
      </c>
      <c r="E27" s="89">
        <v>0</v>
      </c>
      <c r="F27" s="90">
        <v>13804.12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13804.12</v>
      </c>
      <c r="BW27" s="77">
        <f t="shared" si="4"/>
        <v>0</v>
      </c>
      <c r="BX27" s="79">
        <f t="shared" si="4"/>
        <v>13804.12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108850.03</v>
      </c>
      <c r="E28" s="78">
        <f t="shared" si="5"/>
        <v>0</v>
      </c>
      <c r="F28" s="79">
        <f t="shared" si="5"/>
        <v>80634.97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75977.45000000001</v>
      </c>
      <c r="N28" s="78">
        <f t="shared" si="5"/>
        <v>0</v>
      </c>
      <c r="O28" s="77">
        <f t="shared" si="5"/>
        <v>117627.98999999999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7177.49</v>
      </c>
      <c r="AB28" s="98">
        <f t="shared" si="5"/>
        <v>13385.959999999992</v>
      </c>
      <c r="AC28" s="78">
        <f t="shared" si="5"/>
        <v>0</v>
      </c>
      <c r="AD28" s="77">
        <f t="shared" si="5"/>
        <v>50827.119999999995</v>
      </c>
      <c r="AE28" s="98">
        <f t="shared" si="5"/>
        <v>157133.7</v>
      </c>
      <c r="AF28" s="78">
        <f t="shared" si="5"/>
        <v>0</v>
      </c>
      <c r="AG28" s="77">
        <f t="shared" si="5"/>
        <v>185138.4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32995.57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355347.14</v>
      </c>
      <c r="BW28" s="77">
        <f>BW23+BW24+BW25+BW26+BW27</f>
        <v>0</v>
      </c>
      <c r="BX28" s="95">
        <f>BX23+BX24+BX25+BX26+BX27</f>
        <v>474401.54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75170.92</v>
      </c>
      <c r="BM40" s="89">
        <v>0</v>
      </c>
      <c r="BN40" s="101">
        <v>75170.92</v>
      </c>
      <c r="BO40" s="97"/>
      <c r="BP40" s="89"/>
      <c r="BQ40" s="101"/>
      <c r="BR40" s="97"/>
      <c r="BS40" s="89"/>
      <c r="BT40" s="101"/>
      <c r="BU40" s="76"/>
      <c r="BV40" s="85">
        <f t="shared" si="10"/>
        <v>75170.92</v>
      </c>
      <c r="BW40" s="77">
        <f t="shared" si="10"/>
        <v>0</v>
      </c>
      <c r="BX40" s="79">
        <f t="shared" si="10"/>
        <v>75170.92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75170.92</v>
      </c>
      <c r="BM42" s="78">
        <f t="shared" si="12"/>
        <v>0</v>
      </c>
      <c r="BN42" s="77">
        <f t="shared" si="12"/>
        <v>75170.92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75170.92</v>
      </c>
      <c r="BW42" s="77">
        <f>BW38+BW39+BW40+BW41</f>
        <v>0</v>
      </c>
      <c r="BX42" s="95">
        <f>BX38+BX39+BX40+BX41</f>
        <v>75170.92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275787.82</v>
      </c>
      <c r="BS49" s="89">
        <v>0</v>
      </c>
      <c r="BT49" s="101">
        <v>259377.91000000006</v>
      </c>
      <c r="BU49" s="76"/>
      <c r="BV49" s="85">
        <f aca="true" t="shared" si="15" ref="BV49:BX50">D49+G49+J49+M49+P49+S49+V49+Y49+AB49+AE49+AH49+AK49+AN49+AQ49+AT49+AW49+AZ49+BC49+BF49+BI49+BL49+BO49+BR49</f>
        <v>275787.82</v>
      </c>
      <c r="BW49" s="77">
        <f t="shared" si="15"/>
        <v>0</v>
      </c>
      <c r="BX49" s="79">
        <f t="shared" si="15"/>
        <v>259377.91000000006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5717.16</v>
      </c>
      <c r="BS50" s="89">
        <v>0</v>
      </c>
      <c r="BT50" s="101">
        <v>5673.28</v>
      </c>
      <c r="BU50" s="76"/>
      <c r="BV50" s="85">
        <f t="shared" si="15"/>
        <v>5717.16</v>
      </c>
      <c r="BW50" s="77">
        <f t="shared" si="15"/>
        <v>0</v>
      </c>
      <c r="BX50" s="79">
        <f t="shared" si="15"/>
        <v>5673.28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281504.98</v>
      </c>
      <c r="BS51" s="78">
        <f>BS49+BS50</f>
        <v>0</v>
      </c>
      <c r="BT51" s="77">
        <f>BT49+BT50</f>
        <v>265051.19000000006</v>
      </c>
      <c r="BU51" s="85"/>
      <c r="BV51" s="85">
        <f>BV49+BV50</f>
        <v>281504.98</v>
      </c>
      <c r="BW51" s="77">
        <f>BW49+BW50</f>
        <v>0</v>
      </c>
      <c r="BX51" s="95">
        <f>BX49+BX50</f>
        <v>265051.19000000006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613300.84</v>
      </c>
      <c r="E53" s="86">
        <f t="shared" si="18"/>
        <v>20006.19</v>
      </c>
      <c r="F53" s="86">
        <f t="shared" si="18"/>
        <v>586702.8700000001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98145.77</v>
      </c>
      <c r="K53" s="86">
        <f t="shared" si="18"/>
        <v>3220</v>
      </c>
      <c r="L53" s="86">
        <f t="shared" si="18"/>
        <v>93996.79000000001</v>
      </c>
      <c r="M53" s="86">
        <f t="shared" si="18"/>
        <v>218362.79</v>
      </c>
      <c r="N53" s="86">
        <f t="shared" si="18"/>
        <v>0</v>
      </c>
      <c r="O53" s="86">
        <f t="shared" si="18"/>
        <v>255713.01</v>
      </c>
      <c r="P53" s="86">
        <f t="shared" si="18"/>
        <v>26328.79</v>
      </c>
      <c r="Q53" s="86">
        <f t="shared" si="18"/>
        <v>0</v>
      </c>
      <c r="R53" s="86">
        <f t="shared" si="18"/>
        <v>24848.710000000003</v>
      </c>
      <c r="S53" s="86">
        <f t="shared" si="18"/>
        <v>9550</v>
      </c>
      <c r="T53" s="86">
        <f t="shared" si="18"/>
        <v>0</v>
      </c>
      <c r="U53" s="86">
        <f t="shared" si="18"/>
        <v>13700</v>
      </c>
      <c r="V53" s="86">
        <f t="shared" si="18"/>
        <v>1800</v>
      </c>
      <c r="W53" s="86">
        <f t="shared" si="18"/>
        <v>0</v>
      </c>
      <c r="X53" s="86">
        <f t="shared" si="18"/>
        <v>4042</v>
      </c>
      <c r="Y53" s="86">
        <f t="shared" si="18"/>
        <v>958</v>
      </c>
      <c r="Z53" s="86">
        <f t="shared" si="18"/>
        <v>0</v>
      </c>
      <c r="AA53" s="86">
        <f t="shared" si="18"/>
        <v>7571.49</v>
      </c>
      <c r="AB53" s="86">
        <f t="shared" si="18"/>
        <v>258900.02000000002</v>
      </c>
      <c r="AC53" s="86">
        <f t="shared" si="18"/>
        <v>0</v>
      </c>
      <c r="AD53" s="86">
        <f t="shared" si="18"/>
        <v>285296.99</v>
      </c>
      <c r="AE53" s="86">
        <f t="shared" si="18"/>
        <v>278554.65</v>
      </c>
      <c r="AF53" s="86">
        <f t="shared" si="18"/>
        <v>0</v>
      </c>
      <c r="AG53" s="86">
        <f t="shared" si="18"/>
        <v>310696.22</v>
      </c>
      <c r="AH53" s="86">
        <f t="shared" si="18"/>
        <v>2220</v>
      </c>
      <c r="AI53" s="86">
        <f t="shared" si="18"/>
        <v>0</v>
      </c>
      <c r="AJ53" s="86">
        <f aca="true" t="shared" si="19" ref="AJ53:BT53">AJ20+AJ28+AJ35+AJ42+AJ46+AJ51</f>
        <v>1220</v>
      </c>
      <c r="AK53" s="86">
        <f t="shared" si="19"/>
        <v>116631.57</v>
      </c>
      <c r="AL53" s="86">
        <f t="shared" si="19"/>
        <v>0</v>
      </c>
      <c r="AM53" s="86">
        <f t="shared" si="19"/>
        <v>146633.15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113531.82</v>
      </c>
      <c r="BM53" s="86">
        <f t="shared" si="19"/>
        <v>0</v>
      </c>
      <c r="BN53" s="86">
        <f t="shared" si="19"/>
        <v>113531.82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281504.98</v>
      </c>
      <c r="BS53" s="86">
        <f t="shared" si="19"/>
        <v>0</v>
      </c>
      <c r="BT53" s="86">
        <f t="shared" si="19"/>
        <v>265051.19000000006</v>
      </c>
      <c r="BU53" s="86">
        <f>BU8</f>
        <v>0</v>
      </c>
      <c r="BV53" s="102">
        <f>BV8+BV20+BV28+BV35+BV42+BV46+BV51</f>
        <v>2019789.23</v>
      </c>
      <c r="BW53" s="87">
        <f>BW20+BW28+BW35+BW42+BW46+BW51</f>
        <v>23226.19</v>
      </c>
      <c r="BX53" s="87">
        <f>BX20+BX28+BX35+BX42+BX46+BX51</f>
        <v>2109004.2399999998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50886.150000000314</v>
      </c>
      <c r="BW54" s="93"/>
      <c r="BX54" s="94">
        <f>IF((Spese_Rendiconto_2019!BX53-Entrate_Rendiconto_2019!E58)&lt;0,Entrate_Rendiconto_2019!E58-Spese_Rendiconto_2019!BX53,0)</f>
        <v>361407.06000000006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2020-06-26T11:54:14Z</dcterms:modified>
  <cp:category/>
  <cp:version/>
  <cp:contentType/>
  <cp:contentStatus/>
</cp:coreProperties>
</file>