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<sst xmlns="http://schemas.openxmlformats.org/spreadsheetml/2006/main" count="870" uniqueCount="149">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</sst>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25903.47</v>
      </c>
      <c r="E5" s="38"/>
    </row>
    <row r="6" spans="2:5" ht="15">
      <c r="B6" s="8"/>
      <c r="C6" s="5" t="s">
        <v>5</v>
      </c>
      <c r="D6" s="39">
        <v>3490015.18</v>
      </c>
      <c r="E6" s="40"/>
    </row>
    <row r="7" spans="2:5" ht="15">
      <c r="B7" s="8"/>
      <c r="C7" s="5" t="s">
        <v>6</v>
      </c>
      <c r="D7" s="39">
        <v>1338059.5399999993</v>
      </c>
      <c r="E7" s="40"/>
    </row>
    <row r="8" spans="2:5" ht="15.75" thickBot="1">
      <c r="B8" s="9"/>
      <c r="C8" s="6" t="s">
        <v>7</v>
      </c>
      <c r="D8" s="41"/>
      <c r="E8" s="42">
        <v>3829895.61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1737322.43</v>
      </c>
      <c r="E10" s="45">
        <v>1584975.21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1737322.43</v>
      </c>
      <c r="E16" s="51">
        <f>E10+E11+E12+E13+E14+E15</f>
        <v>1584975.21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3487389.9499999997</v>
      </c>
      <c r="E18" s="45">
        <v>3426856.72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3487389.9499999997</v>
      </c>
      <c r="E23" s="51">
        <f>E18+E19+E20+E21+E22</f>
        <v>3426856.72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637312.09</v>
      </c>
      <c r="E25" s="45">
        <v>604593.8</v>
      </c>
    </row>
    <row r="26" spans="2:5" ht="15">
      <c r="B26" s="13">
        <v>30200</v>
      </c>
      <c r="C26" s="54" t="s">
        <v>28</v>
      </c>
      <c r="D26" s="39">
        <v>45249.73</v>
      </c>
      <c r="E26" s="45">
        <v>14547.460000000003</v>
      </c>
    </row>
    <row r="27" spans="2:5" ht="15">
      <c r="B27" s="13">
        <v>30300</v>
      </c>
      <c r="C27" s="54" t="s">
        <v>29</v>
      </c>
      <c r="D27" s="39">
        <v>410.58</v>
      </c>
      <c r="E27" s="45">
        <v>460.19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221699.81</v>
      </c>
      <c r="E29" s="50">
        <v>230613.11000000002</v>
      </c>
    </row>
    <row r="30" spans="2:5" ht="15.75" thickBot="1">
      <c r="B30" s="16">
        <v>30000</v>
      </c>
      <c r="C30" s="15" t="s">
        <v>32</v>
      </c>
      <c r="D30" s="48">
        <f>D25+D26+D27+D28+D29</f>
        <v>904672.21</v>
      </c>
      <c r="E30" s="51">
        <f>E25+E26+E27+E28+E29</f>
        <v>850214.5599999999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201914.58999999973</v>
      </c>
      <c r="E33" s="59">
        <v>168866.91999999998</v>
      </c>
    </row>
    <row r="34" spans="2:5" ht="15">
      <c r="B34" s="13">
        <v>40300</v>
      </c>
      <c r="C34" s="54" t="s">
        <v>37</v>
      </c>
      <c r="D34" s="61">
        <v>678668.54</v>
      </c>
      <c r="E34" s="45">
        <v>262043.61</v>
      </c>
    </row>
    <row r="35" spans="2:5" ht="15">
      <c r="B35" s="13">
        <v>40400</v>
      </c>
      <c r="C35" s="54" t="s">
        <v>38</v>
      </c>
      <c r="D35" s="39">
        <v>577</v>
      </c>
      <c r="E35" s="45">
        <v>577</v>
      </c>
    </row>
    <row r="36" spans="2:5" ht="15">
      <c r="B36" s="13">
        <v>40500</v>
      </c>
      <c r="C36" s="54" t="s">
        <v>39</v>
      </c>
      <c r="D36" s="49">
        <v>115998.51000000002</v>
      </c>
      <c r="E36" s="50">
        <v>115998.51000000002</v>
      </c>
    </row>
    <row r="37" spans="2:5" ht="15.75" thickBot="1">
      <c r="B37" s="16">
        <v>40000</v>
      </c>
      <c r="C37" s="15" t="s">
        <v>40</v>
      </c>
      <c r="D37" s="48">
        <f>D32+D33+D34+D35+D36</f>
        <v>997158.6399999998</v>
      </c>
      <c r="E37" s="51">
        <f>E32+E33+E34+E35+E36</f>
        <v>547486.04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717238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717238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1922411.13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1922411.13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776501.9300000002</v>
      </c>
      <c r="E54" s="45">
        <v>778501.9299999997</v>
      </c>
    </row>
    <row r="55" spans="2:5" ht="15">
      <c r="B55" s="13">
        <v>90200</v>
      </c>
      <c r="C55" s="54" t="s">
        <v>62</v>
      </c>
      <c r="D55" s="61">
        <v>20026.82</v>
      </c>
      <c r="E55" s="62">
        <v>20412.989999999998</v>
      </c>
    </row>
    <row r="56" spans="2:5" ht="15.75" thickBot="1">
      <c r="B56" s="16">
        <v>90000</v>
      </c>
      <c r="C56" s="15" t="s">
        <v>63</v>
      </c>
      <c r="D56" s="48">
        <f>D54+D55</f>
        <v>796528.7500000001</v>
      </c>
      <c r="E56" s="51">
        <f>E54+E55</f>
        <v>798914.9199999997</v>
      </c>
    </row>
    <row r="57" spans="2:5" ht="16.5" thickBot="1" thickTop="1">
      <c r="B57" s="109" t="s">
        <v>64</v>
      </c>
      <c r="C57" s="110"/>
      <c r="D57" s="52">
        <f>D16+D23+D30+D37+D43+D49+D52+D56</f>
        <v>7923071.9799999995</v>
      </c>
      <c r="E57" s="55">
        <f>E16+E23+E30+E37+E43+E49+E52+E56</f>
        <v>9848096.58</v>
      </c>
    </row>
    <row r="58" spans="2:5" ht="16.5" thickBot="1" thickTop="1">
      <c r="B58" s="109" t="s">
        <v>65</v>
      </c>
      <c r="C58" s="110"/>
      <c r="D58" s="52">
        <f>D57+D5+D6+D7+D8</f>
        <v>12777050.169999998</v>
      </c>
      <c r="E58" s="55">
        <f>E57+E5+E6+E7+E8</f>
        <v>13677992.19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611199.04</v>
      </c>
      <c r="E10" s="89">
        <v>115271.46</v>
      </c>
      <c r="F10" s="90">
        <v>620818.2199999999</v>
      </c>
      <c r="G10" s="88"/>
      <c r="H10" s="89"/>
      <c r="I10" s="90"/>
      <c r="J10" s="97">
        <v>48237.270000000004</v>
      </c>
      <c r="K10" s="89">
        <v>1044.77</v>
      </c>
      <c r="L10" s="101">
        <v>48511.549999999996</v>
      </c>
      <c r="M10" s="91"/>
      <c r="N10" s="89"/>
      <c r="O10" s="90"/>
      <c r="P10" s="91">
        <v>56393.61</v>
      </c>
      <c r="Q10" s="89">
        <v>1479.38</v>
      </c>
      <c r="R10" s="90">
        <v>56412.54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30987.140000000003</v>
      </c>
      <c r="AC10" s="89">
        <v>880.44</v>
      </c>
      <c r="AD10" s="90">
        <v>30885.949999999997</v>
      </c>
      <c r="AE10" s="91">
        <v>37907.92999999999</v>
      </c>
      <c r="AF10" s="89">
        <v>913.38</v>
      </c>
      <c r="AG10" s="90">
        <v>37947.14000000001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784724.99</v>
      </c>
      <c r="BW10" s="77">
        <f aca="true" t="shared" si="1" ref="BW10:BW19">E10+H10+K10+N10+Q10+T10+W10+Z10+AC10+AF10+AI10+AL10+AO10+AR10+AU10+AX10+BA10+BD10+BG10+BJ10+BM10+BP10+BS10</f>
        <v>119589.43000000002</v>
      </c>
      <c r="BX10" s="79">
        <f aca="true" t="shared" si="2" ref="BX10:BX19">F10+I10+L10+O10+R10+U10+X10+AA10+AD10+AG10+AJ10+AM10+AP10+AS10+AV10+AY10+BB10+BE10+BH10+BK10+BN10+BQ10+BT10</f>
        <v>794575.3999999999</v>
      </c>
    </row>
    <row r="11" spans="2:76" ht="15">
      <c r="B11" s="13">
        <v>102</v>
      </c>
      <c r="C11" s="25" t="s">
        <v>92</v>
      </c>
      <c r="D11" s="88">
        <v>64822.65000000001</v>
      </c>
      <c r="E11" s="89">
        <v>0</v>
      </c>
      <c r="F11" s="90">
        <v>67522.37999999999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30</v>
      </c>
      <c r="AC11" s="89">
        <v>0</v>
      </c>
      <c r="AD11" s="90">
        <v>60</v>
      </c>
      <c r="AE11" s="91">
        <v>57.55</v>
      </c>
      <c r="AF11" s="89">
        <v>0</v>
      </c>
      <c r="AG11" s="90">
        <v>57.55</v>
      </c>
      <c r="AH11" s="91"/>
      <c r="AI11" s="89"/>
      <c r="AJ11" s="90"/>
      <c r="AK11" s="91">
        <v>0</v>
      </c>
      <c r="AL11" s="89">
        <v>0</v>
      </c>
      <c r="AM11" s="90">
        <v>248.88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64910.20000000001</v>
      </c>
      <c r="BW11" s="77">
        <f t="shared" si="1"/>
        <v>0</v>
      </c>
      <c r="BX11" s="79">
        <f t="shared" si="2"/>
        <v>67888.81</v>
      </c>
    </row>
    <row r="12" spans="2:76" ht="15">
      <c r="B12" s="13">
        <v>103</v>
      </c>
      <c r="C12" s="25" t="s">
        <v>93</v>
      </c>
      <c r="D12" s="88">
        <v>390597.5500000001</v>
      </c>
      <c r="E12" s="89">
        <v>7219.48</v>
      </c>
      <c r="F12" s="90">
        <v>354174.03</v>
      </c>
      <c r="G12" s="88"/>
      <c r="H12" s="89"/>
      <c r="I12" s="90"/>
      <c r="J12" s="97">
        <v>29253.050000000003</v>
      </c>
      <c r="K12" s="89">
        <v>0</v>
      </c>
      <c r="L12" s="101">
        <v>27051.910000000003</v>
      </c>
      <c r="M12" s="91">
        <v>362683.9000000001</v>
      </c>
      <c r="N12" s="89">
        <v>0</v>
      </c>
      <c r="O12" s="90">
        <v>329077.1799999999</v>
      </c>
      <c r="P12" s="91">
        <v>36739.740000000005</v>
      </c>
      <c r="Q12" s="89">
        <v>0</v>
      </c>
      <c r="R12" s="90">
        <v>37768.59</v>
      </c>
      <c r="S12" s="91">
        <v>35730.009999999995</v>
      </c>
      <c r="T12" s="89">
        <v>0</v>
      </c>
      <c r="U12" s="90">
        <v>35645.89</v>
      </c>
      <c r="V12" s="91">
        <v>7000</v>
      </c>
      <c r="W12" s="89">
        <v>0</v>
      </c>
      <c r="X12" s="90">
        <v>0</v>
      </c>
      <c r="Y12" s="91">
        <v>732</v>
      </c>
      <c r="Z12" s="89">
        <v>0</v>
      </c>
      <c r="AA12" s="90">
        <v>732</v>
      </c>
      <c r="AB12" s="91">
        <v>304827.18</v>
      </c>
      <c r="AC12" s="89">
        <v>0</v>
      </c>
      <c r="AD12" s="90">
        <v>331187.55</v>
      </c>
      <c r="AE12" s="91">
        <v>486608.68</v>
      </c>
      <c r="AF12" s="89">
        <v>0</v>
      </c>
      <c r="AG12" s="90">
        <v>456037.41</v>
      </c>
      <c r="AH12" s="91">
        <v>20436.64</v>
      </c>
      <c r="AI12" s="89">
        <v>0</v>
      </c>
      <c r="AJ12" s="90">
        <v>16402.68</v>
      </c>
      <c r="AK12" s="91">
        <v>19158.97</v>
      </c>
      <c r="AL12" s="89">
        <v>0</v>
      </c>
      <c r="AM12" s="90">
        <v>24891</v>
      </c>
      <c r="AN12" s="91">
        <v>8855.59</v>
      </c>
      <c r="AO12" s="89">
        <v>0</v>
      </c>
      <c r="AP12" s="90">
        <v>6540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>
        <v>239.35999999999999</v>
      </c>
      <c r="BD12" s="89">
        <v>0</v>
      </c>
      <c r="BE12" s="90">
        <v>580.92</v>
      </c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1702862.6700000002</v>
      </c>
      <c r="BW12" s="77">
        <f t="shared" si="1"/>
        <v>7219.48</v>
      </c>
      <c r="BX12" s="79">
        <f t="shared" si="2"/>
        <v>1620089.1599999997</v>
      </c>
    </row>
    <row r="13" spans="2:76" ht="15">
      <c r="B13" s="13">
        <v>104</v>
      </c>
      <c r="C13" s="25" t="s">
        <v>19</v>
      </c>
      <c r="D13" s="88">
        <v>82961.21</v>
      </c>
      <c r="E13" s="89">
        <v>0</v>
      </c>
      <c r="F13" s="90">
        <v>67118.06999999999</v>
      </c>
      <c r="G13" s="88"/>
      <c r="H13" s="89"/>
      <c r="I13" s="90"/>
      <c r="J13" s="97">
        <v>11661.26</v>
      </c>
      <c r="K13" s="89">
        <v>0</v>
      </c>
      <c r="L13" s="101">
        <v>6325.63</v>
      </c>
      <c r="M13" s="91">
        <v>15861</v>
      </c>
      <c r="N13" s="89">
        <v>0</v>
      </c>
      <c r="O13" s="90">
        <v>12045.81</v>
      </c>
      <c r="P13" s="91">
        <v>41750</v>
      </c>
      <c r="Q13" s="89">
        <v>0</v>
      </c>
      <c r="R13" s="90">
        <v>41750</v>
      </c>
      <c r="S13" s="91">
        <v>98608.2</v>
      </c>
      <c r="T13" s="89">
        <v>0</v>
      </c>
      <c r="U13" s="90">
        <v>100959.18</v>
      </c>
      <c r="V13" s="91"/>
      <c r="W13" s="89"/>
      <c r="X13" s="90"/>
      <c r="Y13" s="91"/>
      <c r="Z13" s="89"/>
      <c r="AA13" s="90"/>
      <c r="AB13" s="91">
        <v>708154.36</v>
      </c>
      <c r="AC13" s="89">
        <v>0</v>
      </c>
      <c r="AD13" s="90">
        <v>705115.19</v>
      </c>
      <c r="AE13" s="91">
        <v>0</v>
      </c>
      <c r="AF13" s="89">
        <v>0</v>
      </c>
      <c r="AG13" s="90">
        <v>0</v>
      </c>
      <c r="AH13" s="91">
        <v>13771.03</v>
      </c>
      <c r="AI13" s="89">
        <v>0</v>
      </c>
      <c r="AJ13" s="90">
        <v>2052</v>
      </c>
      <c r="AK13" s="91">
        <v>67590.54</v>
      </c>
      <c r="AL13" s="89">
        <v>0</v>
      </c>
      <c r="AM13" s="90">
        <v>44350</v>
      </c>
      <c r="AN13" s="91">
        <v>1300</v>
      </c>
      <c r="AO13" s="89">
        <v>0</v>
      </c>
      <c r="AP13" s="90">
        <v>1300</v>
      </c>
      <c r="AQ13" s="91"/>
      <c r="AR13" s="89"/>
      <c r="AS13" s="90"/>
      <c r="AT13" s="91"/>
      <c r="AU13" s="89"/>
      <c r="AV13" s="90"/>
      <c r="AW13" s="97">
        <v>741.7</v>
      </c>
      <c r="AX13" s="89">
        <v>0</v>
      </c>
      <c r="AY13" s="101">
        <v>741.7</v>
      </c>
      <c r="AZ13" s="91"/>
      <c r="BA13" s="89"/>
      <c r="BB13" s="90"/>
      <c r="BC13" s="97">
        <v>948255.85</v>
      </c>
      <c r="BD13" s="89">
        <v>0</v>
      </c>
      <c r="BE13" s="101">
        <v>1190398.7</v>
      </c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1990655.15</v>
      </c>
      <c r="BW13" s="77">
        <f t="shared" si="1"/>
        <v>0</v>
      </c>
      <c r="BX13" s="79">
        <f t="shared" si="2"/>
        <v>2172156.28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11252.91</v>
      </c>
      <c r="E16" s="89">
        <v>0</v>
      </c>
      <c r="F16" s="90">
        <v>11252.91</v>
      </c>
      <c r="G16" s="88"/>
      <c r="H16" s="89"/>
      <c r="I16" s="90"/>
      <c r="J16" s="97"/>
      <c r="K16" s="89"/>
      <c r="L16" s="101"/>
      <c r="M16" s="91">
        <v>39332.53</v>
      </c>
      <c r="N16" s="89">
        <v>0</v>
      </c>
      <c r="O16" s="90">
        <v>39332.53</v>
      </c>
      <c r="P16" s="97">
        <v>3634.6400000000003</v>
      </c>
      <c r="Q16" s="89">
        <v>0</v>
      </c>
      <c r="R16" s="101">
        <v>3634.6400000000003</v>
      </c>
      <c r="S16" s="91"/>
      <c r="T16" s="89"/>
      <c r="U16" s="90"/>
      <c r="V16" s="91"/>
      <c r="W16" s="89"/>
      <c r="X16" s="90"/>
      <c r="Y16" s="97"/>
      <c r="Z16" s="89"/>
      <c r="AA16" s="101"/>
      <c r="AB16" s="91">
        <v>4629.08</v>
      </c>
      <c r="AC16" s="89">
        <v>0</v>
      </c>
      <c r="AD16" s="90">
        <v>4629.08</v>
      </c>
      <c r="AE16" s="97">
        <v>5881.5</v>
      </c>
      <c r="AF16" s="89">
        <v>0</v>
      </c>
      <c r="AG16" s="101">
        <v>5881.5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64730.66</v>
      </c>
      <c r="BW16" s="77">
        <f t="shared" si="1"/>
        <v>0</v>
      </c>
      <c r="BX16" s="79">
        <f t="shared" si="2"/>
        <v>64730.66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19362.710000000003</v>
      </c>
      <c r="E18" s="89">
        <v>0</v>
      </c>
      <c r="F18" s="90">
        <v>19362.710000000003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955.2</v>
      </c>
      <c r="N18" s="89">
        <v>0</v>
      </c>
      <c r="O18" s="101">
        <v>955.2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20317.910000000003</v>
      </c>
      <c r="BW18" s="77">
        <f t="shared" si="1"/>
        <v>0</v>
      </c>
      <c r="BX18" s="79">
        <f t="shared" si="2"/>
        <v>20317.910000000003</v>
      </c>
    </row>
    <row r="19" spans="2:76" ht="15">
      <c r="B19" s="13">
        <v>110</v>
      </c>
      <c r="C19" s="25" t="s">
        <v>98</v>
      </c>
      <c r="D19" s="88">
        <v>90725.37999999999</v>
      </c>
      <c r="E19" s="89">
        <v>0</v>
      </c>
      <c r="F19" s="90">
        <v>91681.93000000001</v>
      </c>
      <c r="G19" s="88"/>
      <c r="H19" s="89"/>
      <c r="I19" s="90"/>
      <c r="J19" s="97">
        <v>622.76</v>
      </c>
      <c r="K19" s="89">
        <v>0</v>
      </c>
      <c r="L19" s="101">
        <v>622.76</v>
      </c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>
        <v>1499.75</v>
      </c>
      <c r="Z19" s="89">
        <v>0</v>
      </c>
      <c r="AA19" s="101">
        <v>0</v>
      </c>
      <c r="AB19" s="97"/>
      <c r="AC19" s="89"/>
      <c r="AD19" s="101"/>
      <c r="AE19" s="97">
        <v>1264.5900000000001</v>
      </c>
      <c r="AF19" s="89">
        <v>0</v>
      </c>
      <c r="AG19" s="101">
        <v>1204.5900000000001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94112.47999999998</v>
      </c>
      <c r="BW19" s="77">
        <f t="shared" si="1"/>
        <v>0</v>
      </c>
      <c r="BX19" s="79">
        <f t="shared" si="2"/>
        <v>93509.28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1270921.45</v>
      </c>
      <c r="E20" s="78">
        <f t="shared" si="3"/>
        <v>122490.94</v>
      </c>
      <c r="F20" s="79">
        <f t="shared" si="3"/>
        <v>1231930.2499999998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89774.34</v>
      </c>
      <c r="K20" s="78">
        <f t="shared" si="3"/>
        <v>1044.77</v>
      </c>
      <c r="L20" s="77">
        <f t="shared" si="3"/>
        <v>82511.84999999999</v>
      </c>
      <c r="M20" s="98">
        <f t="shared" si="3"/>
        <v>418832.63000000006</v>
      </c>
      <c r="N20" s="78">
        <f t="shared" si="3"/>
        <v>0</v>
      </c>
      <c r="O20" s="77">
        <f t="shared" si="3"/>
        <v>381410.7199999999</v>
      </c>
      <c r="P20" s="98">
        <f t="shared" si="3"/>
        <v>138517.99000000002</v>
      </c>
      <c r="Q20" s="78">
        <f t="shared" si="3"/>
        <v>1479.38</v>
      </c>
      <c r="R20" s="77">
        <f t="shared" si="3"/>
        <v>139565.77000000002</v>
      </c>
      <c r="S20" s="98">
        <f t="shared" si="3"/>
        <v>134338.21</v>
      </c>
      <c r="T20" s="78">
        <f t="shared" si="3"/>
        <v>0</v>
      </c>
      <c r="U20" s="77">
        <f t="shared" si="3"/>
        <v>136605.07</v>
      </c>
      <c r="V20" s="98">
        <f t="shared" si="3"/>
        <v>7000</v>
      </c>
      <c r="W20" s="78">
        <f t="shared" si="3"/>
        <v>0</v>
      </c>
      <c r="X20" s="77">
        <f t="shared" si="3"/>
        <v>0</v>
      </c>
      <c r="Y20" s="98">
        <f t="shared" si="3"/>
        <v>2231.75</v>
      </c>
      <c r="Z20" s="78">
        <f t="shared" si="3"/>
        <v>0</v>
      </c>
      <c r="AA20" s="77">
        <f t="shared" si="3"/>
        <v>732</v>
      </c>
      <c r="AB20" s="98">
        <f t="shared" si="3"/>
        <v>1048627.76</v>
      </c>
      <c r="AC20" s="78">
        <f t="shared" si="3"/>
        <v>880.44</v>
      </c>
      <c r="AD20" s="77">
        <f t="shared" si="3"/>
        <v>1071877.77</v>
      </c>
      <c r="AE20" s="98">
        <f t="shared" si="3"/>
        <v>531720.25</v>
      </c>
      <c r="AF20" s="78">
        <f t="shared" si="3"/>
        <v>913.38</v>
      </c>
      <c r="AG20" s="77">
        <f t="shared" si="3"/>
        <v>501128.19</v>
      </c>
      <c r="AH20" s="98">
        <f t="shared" si="3"/>
        <v>34207.67</v>
      </c>
      <c r="AI20" s="78">
        <f t="shared" si="3"/>
        <v>0</v>
      </c>
      <c r="AJ20" s="77">
        <f t="shared" si="3"/>
        <v>18454.68</v>
      </c>
      <c r="AK20" s="98">
        <f t="shared" si="3"/>
        <v>86749.51</v>
      </c>
      <c r="AL20" s="78">
        <f t="shared" si="3"/>
        <v>0</v>
      </c>
      <c r="AM20" s="77">
        <f t="shared" si="3"/>
        <v>69489.88</v>
      </c>
      <c r="AN20" s="98">
        <f t="shared" si="3"/>
        <v>10155.59</v>
      </c>
      <c r="AO20" s="78">
        <f t="shared" si="3"/>
        <v>0</v>
      </c>
      <c r="AP20" s="77">
        <f t="shared" si="3"/>
        <v>7840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741.7</v>
      </c>
      <c r="AX20" s="78">
        <f t="shared" si="3"/>
        <v>0</v>
      </c>
      <c r="AY20" s="77">
        <f t="shared" si="3"/>
        <v>741.7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948495.21</v>
      </c>
      <c r="BD20" s="78">
        <f t="shared" si="3"/>
        <v>0</v>
      </c>
      <c r="BE20" s="77">
        <f t="shared" si="3"/>
        <v>1190979.6199999999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4722314.0600000005</v>
      </c>
      <c r="BW20" s="77">
        <f>BW10+BW11+BW12+BW13+BW14+BW15+BW16+BW17+BW18+BW19</f>
        <v>126808.91000000002</v>
      </c>
      <c r="BX20" s="95">
        <f>BX10+BX11+BX12+BX13+BX14+BX15+BX16+BX17+BX18+BX19</f>
        <v>4833267.5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90791.96</v>
      </c>
      <c r="E24" s="89">
        <v>9642.88</v>
      </c>
      <c r="F24" s="90">
        <v>68893.45999999999</v>
      </c>
      <c r="G24" s="88"/>
      <c r="H24" s="89"/>
      <c r="I24" s="90"/>
      <c r="J24" s="97">
        <v>50290</v>
      </c>
      <c r="K24" s="89">
        <v>0</v>
      </c>
      <c r="L24" s="101">
        <v>61172.4</v>
      </c>
      <c r="M24" s="97">
        <v>1072255.1699999988</v>
      </c>
      <c r="N24" s="89">
        <v>1137075.09</v>
      </c>
      <c r="O24" s="101">
        <v>964506.03</v>
      </c>
      <c r="P24" s="97">
        <v>1697.17</v>
      </c>
      <c r="Q24" s="89">
        <v>0</v>
      </c>
      <c r="R24" s="101">
        <v>1697.16</v>
      </c>
      <c r="S24" s="97">
        <v>0</v>
      </c>
      <c r="T24" s="89">
        <v>0</v>
      </c>
      <c r="U24" s="101">
        <v>3039.02</v>
      </c>
      <c r="V24" s="97">
        <v>3000</v>
      </c>
      <c r="W24" s="89">
        <v>1763.2</v>
      </c>
      <c r="X24" s="101">
        <v>4759.27</v>
      </c>
      <c r="Y24" s="97">
        <v>4000</v>
      </c>
      <c r="Z24" s="89">
        <v>5960.08</v>
      </c>
      <c r="AA24" s="101">
        <v>2000</v>
      </c>
      <c r="AB24" s="97">
        <v>291666.51000000007</v>
      </c>
      <c r="AC24" s="89">
        <v>194459.74</v>
      </c>
      <c r="AD24" s="101">
        <v>323070.82</v>
      </c>
      <c r="AE24" s="97">
        <v>1162566.14</v>
      </c>
      <c r="AF24" s="89">
        <v>304320.87000000005</v>
      </c>
      <c r="AG24" s="101">
        <v>655538.71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10000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2686266.9499999983</v>
      </c>
      <c r="BW24" s="77">
        <f t="shared" si="4"/>
        <v>1653221.86</v>
      </c>
      <c r="BX24" s="79">
        <f t="shared" si="4"/>
        <v>2084676.87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10000</v>
      </c>
      <c r="N25" s="89">
        <v>0</v>
      </c>
      <c r="O25" s="101">
        <v>14404.779999999999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6186.89</v>
      </c>
      <c r="AC25" s="89">
        <v>0</v>
      </c>
      <c r="AD25" s="101">
        <v>6186.89</v>
      </c>
      <c r="AE25" s="97">
        <v>36146.229999999996</v>
      </c>
      <c r="AF25" s="89">
        <v>0</v>
      </c>
      <c r="AG25" s="101">
        <v>36146.229999999996</v>
      </c>
      <c r="AH25" s="97">
        <v>0</v>
      </c>
      <c r="AI25" s="89">
        <v>0</v>
      </c>
      <c r="AJ25" s="101">
        <v>0</v>
      </c>
      <c r="AK25" s="97">
        <v>21875.120000000003</v>
      </c>
      <c r="AL25" s="89">
        <v>0</v>
      </c>
      <c r="AM25" s="101">
        <v>16543.71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74208.23999999999</v>
      </c>
      <c r="BW25" s="77">
        <f t="shared" si="4"/>
        <v>0</v>
      </c>
      <c r="BX25" s="79">
        <f t="shared" si="4"/>
        <v>73281.60999999999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>
        <v>2452.2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2452.2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90791.96</v>
      </c>
      <c r="E28" s="78">
        <f t="shared" si="5"/>
        <v>9642.88</v>
      </c>
      <c r="F28" s="79">
        <f t="shared" si="5"/>
        <v>68893.45999999999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50290</v>
      </c>
      <c r="K28" s="78">
        <f t="shared" si="5"/>
        <v>0</v>
      </c>
      <c r="L28" s="77">
        <f t="shared" si="5"/>
        <v>61172.4</v>
      </c>
      <c r="M28" s="98">
        <f t="shared" si="5"/>
        <v>1082255.1699999988</v>
      </c>
      <c r="N28" s="78">
        <f t="shared" si="5"/>
        <v>1137075.09</v>
      </c>
      <c r="O28" s="77">
        <f t="shared" si="5"/>
        <v>978910.81</v>
      </c>
      <c r="P28" s="98">
        <f t="shared" si="5"/>
        <v>1697.17</v>
      </c>
      <c r="Q28" s="78">
        <f t="shared" si="5"/>
        <v>0</v>
      </c>
      <c r="R28" s="77">
        <f t="shared" si="5"/>
        <v>1697.16</v>
      </c>
      <c r="S28" s="98">
        <f t="shared" si="5"/>
        <v>0</v>
      </c>
      <c r="T28" s="78">
        <f t="shared" si="5"/>
        <v>0</v>
      </c>
      <c r="U28" s="77">
        <f t="shared" si="5"/>
        <v>3039.02</v>
      </c>
      <c r="V28" s="98">
        <f t="shared" si="5"/>
        <v>3000</v>
      </c>
      <c r="W28" s="78">
        <f t="shared" si="5"/>
        <v>1763.2</v>
      </c>
      <c r="X28" s="77">
        <f t="shared" si="5"/>
        <v>4759.27</v>
      </c>
      <c r="Y28" s="98">
        <f t="shared" si="5"/>
        <v>4000</v>
      </c>
      <c r="Z28" s="78">
        <f t="shared" si="5"/>
        <v>5960.08</v>
      </c>
      <c r="AA28" s="77">
        <f t="shared" si="5"/>
        <v>2000</v>
      </c>
      <c r="AB28" s="98">
        <f t="shared" si="5"/>
        <v>300305.6000000001</v>
      </c>
      <c r="AC28" s="78">
        <f t="shared" si="5"/>
        <v>194459.74</v>
      </c>
      <c r="AD28" s="77">
        <f t="shared" si="5"/>
        <v>329257.71</v>
      </c>
      <c r="AE28" s="98">
        <f t="shared" si="5"/>
        <v>1198712.3699999999</v>
      </c>
      <c r="AF28" s="78">
        <f t="shared" si="5"/>
        <v>304320.87000000005</v>
      </c>
      <c r="AG28" s="77">
        <f t="shared" si="5"/>
        <v>691684.94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21875.120000000003</v>
      </c>
      <c r="AL28" s="78">
        <f t="shared" si="6"/>
        <v>0</v>
      </c>
      <c r="AM28" s="77">
        <f t="shared" si="6"/>
        <v>16543.71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10000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2762927.3899999987</v>
      </c>
      <c r="BW28" s="77">
        <f>BW23+BW24+BW25+BW26+BW27</f>
        <v>1653221.86</v>
      </c>
      <c r="BX28" s="95">
        <f>BX23+BX24+BX25+BX26+BX27</f>
        <v>2157958.48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>
        <v>0</v>
      </c>
      <c r="N34" s="89">
        <v>0</v>
      </c>
      <c r="O34" s="101">
        <v>1922411.13</v>
      </c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1922411.13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1922411.13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1922411.13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34620.74</v>
      </c>
      <c r="BM40" s="89">
        <v>0</v>
      </c>
      <c r="BN40" s="101">
        <v>34620.74</v>
      </c>
      <c r="BO40" s="97"/>
      <c r="BP40" s="89"/>
      <c r="BQ40" s="101"/>
      <c r="BR40" s="97"/>
      <c r="BS40" s="89"/>
      <c r="BT40" s="101"/>
      <c r="BU40" s="76"/>
      <c r="BV40" s="85">
        <f t="shared" si="10"/>
        <v>34620.74</v>
      </c>
      <c r="BW40" s="77">
        <f t="shared" si="10"/>
        <v>0</v>
      </c>
      <c r="BX40" s="79">
        <f t="shared" si="10"/>
        <v>34620.74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34620.74</v>
      </c>
      <c r="BM42" s="78">
        <f t="shared" si="12"/>
        <v>0</v>
      </c>
      <c r="BN42" s="77">
        <f t="shared" si="12"/>
        <v>34620.74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34620.74</v>
      </c>
      <c r="BW42" s="77">
        <f>BW38+BW39+BW40+BW41</f>
        <v>0</v>
      </c>
      <c r="BX42" s="95">
        <f>BX38+BX39+BX40+BX41</f>
        <v>34620.74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776501.9300000002</v>
      </c>
      <c r="BS49" s="89">
        <v>0</v>
      </c>
      <c r="BT49" s="101">
        <v>776501.9300000002</v>
      </c>
      <c r="BU49" s="76"/>
      <c r="BV49" s="85">
        <f aca="true" t="shared" si="15" ref="BV49:BX50">D49+G49+J49+M49+P49+S49+V49+Y49+AB49+AE49+AH49+AK49+AN49+AQ49+AT49+AW49+AZ49+BC49+BF49+BI49+BL49+BO49+BR49</f>
        <v>776501.9300000002</v>
      </c>
      <c r="BW49" s="77">
        <f t="shared" si="15"/>
        <v>0</v>
      </c>
      <c r="BX49" s="79">
        <f t="shared" si="15"/>
        <v>776501.9300000002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20026.82</v>
      </c>
      <c r="BS50" s="89">
        <v>0</v>
      </c>
      <c r="BT50" s="101">
        <v>6886.99</v>
      </c>
      <c r="BU50" s="76"/>
      <c r="BV50" s="85">
        <f t="shared" si="15"/>
        <v>20026.82</v>
      </c>
      <c r="BW50" s="77">
        <f t="shared" si="15"/>
        <v>0</v>
      </c>
      <c r="BX50" s="79">
        <f t="shared" si="15"/>
        <v>6886.99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796528.7500000001</v>
      </c>
      <c r="BS51" s="78">
        <f>BS49+BS50</f>
        <v>0</v>
      </c>
      <c r="BT51" s="77">
        <f>BT49+BT50</f>
        <v>783388.9200000002</v>
      </c>
      <c r="BU51" s="85"/>
      <c r="BV51" s="85">
        <f>BV49+BV50</f>
        <v>796528.7500000001</v>
      </c>
      <c r="BW51" s="77">
        <f>BW49+BW50</f>
        <v>0</v>
      </c>
      <c r="BX51" s="95">
        <f>BX49+BX50</f>
        <v>783388.9200000002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1361713.41</v>
      </c>
      <c r="E53" s="86">
        <f t="shared" si="18"/>
        <v>132133.82</v>
      </c>
      <c r="F53" s="86">
        <f t="shared" si="18"/>
        <v>1300823.7099999997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140064.34</v>
      </c>
      <c r="K53" s="86">
        <f t="shared" si="18"/>
        <v>1044.77</v>
      </c>
      <c r="L53" s="86">
        <f t="shared" si="18"/>
        <v>143684.25</v>
      </c>
      <c r="M53" s="86">
        <f t="shared" si="18"/>
        <v>1501087.7999999989</v>
      </c>
      <c r="N53" s="86">
        <f t="shared" si="18"/>
        <v>1137075.09</v>
      </c>
      <c r="O53" s="86">
        <f t="shared" si="18"/>
        <v>3282732.66</v>
      </c>
      <c r="P53" s="86">
        <f t="shared" si="18"/>
        <v>140215.16000000003</v>
      </c>
      <c r="Q53" s="86">
        <f t="shared" si="18"/>
        <v>1479.38</v>
      </c>
      <c r="R53" s="86">
        <f t="shared" si="18"/>
        <v>141262.93000000002</v>
      </c>
      <c r="S53" s="86">
        <f t="shared" si="18"/>
        <v>134338.21</v>
      </c>
      <c r="T53" s="86">
        <f t="shared" si="18"/>
        <v>0</v>
      </c>
      <c r="U53" s="86">
        <f t="shared" si="18"/>
        <v>139644.09</v>
      </c>
      <c r="V53" s="86">
        <f t="shared" si="18"/>
        <v>10000</v>
      </c>
      <c r="W53" s="86">
        <f t="shared" si="18"/>
        <v>1763.2</v>
      </c>
      <c r="X53" s="86">
        <f t="shared" si="18"/>
        <v>4759.27</v>
      </c>
      <c r="Y53" s="86">
        <f t="shared" si="18"/>
        <v>6231.75</v>
      </c>
      <c r="Z53" s="86">
        <f t="shared" si="18"/>
        <v>5960.08</v>
      </c>
      <c r="AA53" s="86">
        <f t="shared" si="18"/>
        <v>2732</v>
      </c>
      <c r="AB53" s="86">
        <f t="shared" si="18"/>
        <v>1348933.36</v>
      </c>
      <c r="AC53" s="86">
        <f t="shared" si="18"/>
        <v>195340.18</v>
      </c>
      <c r="AD53" s="86">
        <f t="shared" si="18"/>
        <v>1401135.48</v>
      </c>
      <c r="AE53" s="86">
        <f t="shared" si="18"/>
        <v>1730432.6199999999</v>
      </c>
      <c r="AF53" s="86">
        <f t="shared" si="18"/>
        <v>305234.25000000006</v>
      </c>
      <c r="AG53" s="86">
        <f t="shared" si="18"/>
        <v>1192813.13</v>
      </c>
      <c r="AH53" s="86">
        <f t="shared" si="18"/>
        <v>34207.67</v>
      </c>
      <c r="AI53" s="86">
        <f t="shared" si="18"/>
        <v>0</v>
      </c>
      <c r="AJ53" s="86">
        <f aca="true" t="shared" si="19" ref="AJ53:BT53">AJ20+AJ28+AJ35+AJ42+AJ46+AJ51</f>
        <v>18454.68</v>
      </c>
      <c r="AK53" s="86">
        <f t="shared" si="19"/>
        <v>108624.63</v>
      </c>
      <c r="AL53" s="86">
        <f t="shared" si="19"/>
        <v>0</v>
      </c>
      <c r="AM53" s="86">
        <f t="shared" si="19"/>
        <v>86033.59</v>
      </c>
      <c r="AN53" s="86">
        <f t="shared" si="19"/>
        <v>10155.59</v>
      </c>
      <c r="AO53" s="86">
        <f t="shared" si="19"/>
        <v>0</v>
      </c>
      <c r="AP53" s="86">
        <f t="shared" si="19"/>
        <v>7840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741.7</v>
      </c>
      <c r="AX53" s="86">
        <f t="shared" si="19"/>
        <v>0</v>
      </c>
      <c r="AY53" s="86">
        <f t="shared" si="19"/>
        <v>741.7</v>
      </c>
      <c r="AZ53" s="86">
        <f t="shared" si="19"/>
        <v>10000</v>
      </c>
      <c r="BA53" s="86">
        <f t="shared" si="19"/>
        <v>0</v>
      </c>
      <c r="BB53" s="86">
        <f t="shared" si="19"/>
        <v>0</v>
      </c>
      <c r="BC53" s="86">
        <f t="shared" si="19"/>
        <v>948495.21</v>
      </c>
      <c r="BD53" s="86">
        <f t="shared" si="19"/>
        <v>0</v>
      </c>
      <c r="BE53" s="86">
        <f t="shared" si="19"/>
        <v>1190979.6199999999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34620.74</v>
      </c>
      <c r="BM53" s="86">
        <f t="shared" si="19"/>
        <v>0</v>
      </c>
      <c r="BN53" s="86">
        <f t="shared" si="19"/>
        <v>34620.74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796528.7500000001</v>
      </c>
      <c r="BS53" s="86">
        <f t="shared" si="19"/>
        <v>0</v>
      </c>
      <c r="BT53" s="86">
        <f t="shared" si="19"/>
        <v>783388.9200000002</v>
      </c>
      <c r="BU53" s="86">
        <f>BU8</f>
        <v>0</v>
      </c>
      <c r="BV53" s="102">
        <f>BV8+BV20+BV28+BV35+BV42+BV46+BV51</f>
        <v>8316390.9399999995</v>
      </c>
      <c r="BW53" s="87">
        <f>BW20+BW28+BW35+BW42+BW46+BW51</f>
        <v>1780030.77</v>
      </c>
      <c r="BX53" s="87">
        <f>BX20+BX28+BX35+BX42+BX46+BX51</f>
        <v>9731646.77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2680628.4599999986</v>
      </c>
      <c r="BW54" s="93"/>
      <c r="BX54" s="94">
        <f>IF((Spese_Rendiconto_2020!BX53-Entrate_Rendiconto_2020!E58)&lt;0,Entrate_Rendiconto_2020!E58-Spese_Rendiconto_2020!BX53,0)</f>
        <v>3946345.42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2021-05-26T14:47:23Z</dcterms:modified>
  <cp:category/>
  <cp:version/>
  <cp:contentType/>
  <cp:contentStatus/>
</cp:coreProperties>
</file>