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<sst xmlns="http://schemas.openxmlformats.org/spreadsheetml/2006/main" count="870" uniqueCount="149">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</sst>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652377.9</v>
      </c>
      <c r="E7" s="40"/>
    </row>
    <row r="8" spans="2:5" ht="15.75" thickBot="1">
      <c r="B8" s="9"/>
      <c r="C8" s="6" t="s">
        <v>7</v>
      </c>
      <c r="D8" s="41"/>
      <c r="E8" s="42">
        <v>957456.63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818001.75</v>
      </c>
      <c r="E10" s="45">
        <v>789654.8600000001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142888.7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960890.45</v>
      </c>
      <c r="E16" s="51">
        <f>E10+E11+E12+E13+E14+E15</f>
        <v>789654.8600000001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157604.01</v>
      </c>
      <c r="E18" s="45">
        <v>138482.54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157604.01</v>
      </c>
      <c r="E23" s="51">
        <f>E18+E19+E20+E21+E22</f>
        <v>138482.54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85863.23</v>
      </c>
      <c r="E25" s="45">
        <v>66846.34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>
        <v>10004.04</v>
      </c>
      <c r="E28" s="45">
        <v>17205.79</v>
      </c>
    </row>
    <row r="29" spans="2:5" ht="15">
      <c r="B29" s="13">
        <v>30500</v>
      </c>
      <c r="C29" s="54" t="s">
        <v>31</v>
      </c>
      <c r="D29" s="60">
        <v>18691.15</v>
      </c>
      <c r="E29" s="50">
        <v>20559.8</v>
      </c>
    </row>
    <row r="30" spans="2:5" ht="15.75" thickBot="1">
      <c r="B30" s="16">
        <v>30000</v>
      </c>
      <c r="C30" s="15" t="s">
        <v>32</v>
      </c>
      <c r="D30" s="48">
        <f>D25+D26+D27+D28+D29</f>
        <v>114558.41999999998</v>
      </c>
      <c r="E30" s="51">
        <f>E25+E26+E27+E28+E29</f>
        <v>104611.93000000001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0</v>
      </c>
    </row>
    <row r="34" spans="2:5" ht="15">
      <c r="B34" s="13">
        <v>40300</v>
      </c>
      <c r="C34" s="54" t="s">
        <v>37</v>
      </c>
      <c r="D34" s="61">
        <v>40000</v>
      </c>
      <c r="E34" s="45">
        <v>9000</v>
      </c>
    </row>
    <row r="35" spans="2:5" ht="15">
      <c r="B35" s="13">
        <v>40400</v>
      </c>
      <c r="C35" s="54" t="s">
        <v>38</v>
      </c>
      <c r="D35" s="39">
        <v>1552</v>
      </c>
      <c r="E35" s="45">
        <v>1552</v>
      </c>
    </row>
    <row r="36" spans="2:5" ht="15">
      <c r="B36" s="13">
        <v>40500</v>
      </c>
      <c r="C36" s="54" t="s">
        <v>39</v>
      </c>
      <c r="D36" s="49">
        <v>3814.71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95366.71</v>
      </c>
      <c r="E37" s="51">
        <f>E32+E33+E34+E35+E36</f>
        <v>10552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120557.04999999997</v>
      </c>
      <c r="E54" s="45">
        <v>113921.54000000001</v>
      </c>
    </row>
    <row r="55" spans="2:5" ht="15">
      <c r="B55" s="13">
        <v>90200</v>
      </c>
      <c r="C55" s="54" t="s">
        <v>62</v>
      </c>
      <c r="D55" s="61">
        <v>10941.269999999999</v>
      </c>
      <c r="E55" s="62">
        <v>42842.74999999999</v>
      </c>
    </row>
    <row r="56" spans="2:5" ht="15.75" thickBot="1">
      <c r="B56" s="16">
        <v>90000</v>
      </c>
      <c r="C56" s="15" t="s">
        <v>63</v>
      </c>
      <c r="D56" s="48">
        <f>D54+D55</f>
        <v>131498.31999999998</v>
      </c>
      <c r="E56" s="51">
        <f>E54+E55</f>
        <v>156764.29</v>
      </c>
    </row>
    <row r="57" spans="2:5" ht="16.5" thickBot="1" thickTop="1">
      <c r="B57" s="109" t="s">
        <v>64</v>
      </c>
      <c r="C57" s="110"/>
      <c r="D57" s="52">
        <f>D16+D23+D30+D37+D43+D49+D52+D56</f>
        <v>1459917.91</v>
      </c>
      <c r="E57" s="55">
        <f>E16+E23+E30+E37+E43+E49+E52+E56</f>
        <v>1200065.62</v>
      </c>
    </row>
    <row r="58" spans="2:5" ht="16.5" thickBot="1" thickTop="1">
      <c r="B58" s="109" t="s">
        <v>65</v>
      </c>
      <c r="C58" s="110"/>
      <c r="D58" s="52">
        <f>D57+D5+D6+D7+D8</f>
        <v>2112295.81</v>
      </c>
      <c r="E58" s="55">
        <f>E57+E5+E6+E7+E8</f>
        <v>2157522.25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169569.01999999996</v>
      </c>
      <c r="E10" s="89">
        <v>13126</v>
      </c>
      <c r="F10" s="90">
        <v>169121.71999999997</v>
      </c>
      <c r="G10" s="88"/>
      <c r="H10" s="89"/>
      <c r="I10" s="90"/>
      <c r="J10" s="97">
        <v>0</v>
      </c>
      <c r="K10" s="89">
        <v>2091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56220.33</v>
      </c>
      <c r="AF10" s="89">
        <v>2500</v>
      </c>
      <c r="AG10" s="90">
        <v>56220.33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225789.34999999998</v>
      </c>
      <c r="BW10" s="77">
        <f aca="true" t="shared" si="1" ref="BW10:BW19">E10+H10+K10+N10+Q10+T10+W10+Z10+AC10+AF10+AI10+AL10+AO10+AR10+AU10+AX10+BA10+BD10+BG10+BJ10+BM10+BP10+BS10</f>
        <v>17717</v>
      </c>
      <c r="BX10" s="79">
        <f aca="true" t="shared" si="2" ref="BX10:BX19">F10+I10+L10+O10+R10+U10+X10+AA10+AD10+AG10+AJ10+AM10+AP10+AS10+AV10+AY10+BB10+BE10+BH10+BK10+BN10+BQ10+BT10</f>
        <v>225342.05</v>
      </c>
    </row>
    <row r="11" spans="2:76" ht="15">
      <c r="B11" s="13">
        <v>102</v>
      </c>
      <c r="C11" s="25" t="s">
        <v>92</v>
      </c>
      <c r="D11" s="88">
        <v>17489.390000000003</v>
      </c>
      <c r="E11" s="89">
        <v>243</v>
      </c>
      <c r="F11" s="90">
        <v>16279.760000000002</v>
      </c>
      <c r="G11" s="88"/>
      <c r="H11" s="89"/>
      <c r="I11" s="90"/>
      <c r="J11" s="97">
        <v>0</v>
      </c>
      <c r="K11" s="89">
        <v>747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2104</v>
      </c>
      <c r="AC11" s="89">
        <v>0</v>
      </c>
      <c r="AD11" s="90">
        <v>600</v>
      </c>
      <c r="AE11" s="91">
        <v>3749.7</v>
      </c>
      <c r="AF11" s="89">
        <v>0</v>
      </c>
      <c r="AG11" s="90">
        <v>3749.7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23343.090000000004</v>
      </c>
      <c r="BW11" s="77">
        <f t="shared" si="1"/>
        <v>990</v>
      </c>
      <c r="BX11" s="79">
        <f t="shared" si="2"/>
        <v>20629.460000000003</v>
      </c>
    </row>
    <row r="12" spans="2:76" ht="15">
      <c r="B12" s="13">
        <v>103</v>
      </c>
      <c r="C12" s="25" t="s">
        <v>93</v>
      </c>
      <c r="D12" s="88">
        <v>117592.16</v>
      </c>
      <c r="E12" s="89">
        <v>0</v>
      </c>
      <c r="F12" s="90">
        <v>107075.41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150296.51</v>
      </c>
      <c r="N12" s="89">
        <v>0</v>
      </c>
      <c r="O12" s="90">
        <v>157547.1</v>
      </c>
      <c r="P12" s="91">
        <v>985.9</v>
      </c>
      <c r="Q12" s="89">
        <v>0</v>
      </c>
      <c r="R12" s="90">
        <v>985.9</v>
      </c>
      <c r="S12" s="91">
        <v>11429.35</v>
      </c>
      <c r="T12" s="89">
        <v>0</v>
      </c>
      <c r="U12" s="90">
        <v>10281.529999999999</v>
      </c>
      <c r="V12" s="91"/>
      <c r="W12" s="89"/>
      <c r="X12" s="90"/>
      <c r="Y12" s="91">
        <v>8000</v>
      </c>
      <c r="Z12" s="89">
        <v>0</v>
      </c>
      <c r="AA12" s="90">
        <v>0</v>
      </c>
      <c r="AB12" s="91">
        <v>188422</v>
      </c>
      <c r="AC12" s="89">
        <v>0</v>
      </c>
      <c r="AD12" s="90">
        <v>209324.15000000002</v>
      </c>
      <c r="AE12" s="91">
        <v>50187</v>
      </c>
      <c r="AF12" s="89">
        <v>0</v>
      </c>
      <c r="AG12" s="90">
        <v>57931.16</v>
      </c>
      <c r="AH12" s="91"/>
      <c r="AI12" s="89"/>
      <c r="AJ12" s="90"/>
      <c r="AK12" s="91">
        <v>1550</v>
      </c>
      <c r="AL12" s="89">
        <v>0</v>
      </c>
      <c r="AM12" s="90">
        <v>1047.6799999999998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528462.92</v>
      </c>
      <c r="BW12" s="77">
        <f t="shared" si="1"/>
        <v>0</v>
      </c>
      <c r="BX12" s="79">
        <f t="shared" si="2"/>
        <v>544192.9300000002</v>
      </c>
    </row>
    <row r="13" spans="2:76" ht="15">
      <c r="B13" s="13">
        <v>104</v>
      </c>
      <c r="C13" s="25" t="s">
        <v>19</v>
      </c>
      <c r="D13" s="88">
        <v>104036.85</v>
      </c>
      <c r="E13" s="89">
        <v>0</v>
      </c>
      <c r="F13" s="90">
        <v>96822.22999999998</v>
      </c>
      <c r="G13" s="88"/>
      <c r="H13" s="89"/>
      <c r="I13" s="90"/>
      <c r="J13" s="97">
        <v>5000</v>
      </c>
      <c r="K13" s="89">
        <v>0</v>
      </c>
      <c r="L13" s="101">
        <v>5100</v>
      </c>
      <c r="M13" s="91">
        <v>10212.25</v>
      </c>
      <c r="N13" s="89">
        <v>0</v>
      </c>
      <c r="O13" s="90">
        <v>7667.9</v>
      </c>
      <c r="P13" s="91">
        <v>9080</v>
      </c>
      <c r="Q13" s="89">
        <v>0</v>
      </c>
      <c r="R13" s="90">
        <v>7780</v>
      </c>
      <c r="S13" s="91">
        <v>0</v>
      </c>
      <c r="T13" s="89">
        <v>0</v>
      </c>
      <c r="U13" s="90">
        <v>0</v>
      </c>
      <c r="V13" s="91">
        <v>0</v>
      </c>
      <c r="W13" s="89">
        <v>0</v>
      </c>
      <c r="X13" s="90">
        <v>0</v>
      </c>
      <c r="Y13" s="91">
        <v>31000</v>
      </c>
      <c r="Z13" s="89">
        <v>0</v>
      </c>
      <c r="AA13" s="90">
        <v>24356.08</v>
      </c>
      <c r="AB13" s="91">
        <v>2200</v>
      </c>
      <c r="AC13" s="89">
        <v>0</v>
      </c>
      <c r="AD13" s="90">
        <v>13971.6</v>
      </c>
      <c r="AE13" s="91">
        <v>79000</v>
      </c>
      <c r="AF13" s="89">
        <v>0</v>
      </c>
      <c r="AG13" s="90">
        <v>79308</v>
      </c>
      <c r="AH13" s="91">
        <v>0</v>
      </c>
      <c r="AI13" s="89">
        <v>0</v>
      </c>
      <c r="AJ13" s="90">
        <v>0</v>
      </c>
      <c r="AK13" s="91">
        <v>96255.78</v>
      </c>
      <c r="AL13" s="89">
        <v>0</v>
      </c>
      <c r="AM13" s="90">
        <v>58727.86</v>
      </c>
      <c r="AN13" s="91">
        <v>1220</v>
      </c>
      <c r="AO13" s="89">
        <v>0</v>
      </c>
      <c r="AP13" s="90">
        <v>1220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338004.88</v>
      </c>
      <c r="BW13" s="77">
        <f t="shared" si="1"/>
        <v>0</v>
      </c>
      <c r="BX13" s="79">
        <f t="shared" si="2"/>
        <v>294953.67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>
        <v>9449.92</v>
      </c>
      <c r="N16" s="89">
        <v>0</v>
      </c>
      <c r="O16" s="90">
        <v>9449.92</v>
      </c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5021.7</v>
      </c>
      <c r="AC16" s="89">
        <v>0</v>
      </c>
      <c r="AD16" s="90">
        <v>5021.700000000001</v>
      </c>
      <c r="AE16" s="97">
        <v>5729.13</v>
      </c>
      <c r="AF16" s="89">
        <v>0</v>
      </c>
      <c r="AG16" s="101">
        <v>5729.13</v>
      </c>
      <c r="AH16" s="97"/>
      <c r="AI16" s="89"/>
      <c r="AJ16" s="101"/>
      <c r="AK16" s="97">
        <v>2673.45</v>
      </c>
      <c r="AL16" s="89">
        <v>0</v>
      </c>
      <c r="AM16" s="101">
        <v>2673.45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22874.2</v>
      </c>
      <c r="BW16" s="77">
        <f t="shared" si="1"/>
        <v>0</v>
      </c>
      <c r="BX16" s="79">
        <f t="shared" si="2"/>
        <v>22874.2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71</v>
      </c>
      <c r="E18" s="89">
        <v>0</v>
      </c>
      <c r="F18" s="90">
        <v>71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71</v>
      </c>
      <c r="BW18" s="77">
        <f t="shared" si="1"/>
        <v>0</v>
      </c>
      <c r="BX18" s="79">
        <f t="shared" si="2"/>
        <v>71</v>
      </c>
    </row>
    <row r="19" spans="2:76" ht="15">
      <c r="B19" s="13">
        <v>110</v>
      </c>
      <c r="C19" s="25" t="s">
        <v>98</v>
      </c>
      <c r="D19" s="88">
        <v>17491.55</v>
      </c>
      <c r="E19" s="89">
        <v>0</v>
      </c>
      <c r="F19" s="90">
        <v>15830.83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>
        <v>0</v>
      </c>
      <c r="W19" s="89">
        <v>0</v>
      </c>
      <c r="X19" s="101">
        <v>0</v>
      </c>
      <c r="Y19" s="97"/>
      <c r="Z19" s="89"/>
      <c r="AA19" s="101"/>
      <c r="AB19" s="97"/>
      <c r="AC19" s="89"/>
      <c r="AD19" s="101"/>
      <c r="AE19" s="97">
        <v>1197</v>
      </c>
      <c r="AF19" s="89">
        <v>0</v>
      </c>
      <c r="AG19" s="101">
        <v>1197</v>
      </c>
      <c r="AH19" s="97"/>
      <c r="AI19" s="89"/>
      <c r="AJ19" s="101"/>
      <c r="AK19" s="97">
        <v>14640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33328.55</v>
      </c>
      <c r="BW19" s="77">
        <f t="shared" si="1"/>
        <v>0</v>
      </c>
      <c r="BX19" s="79">
        <f t="shared" si="2"/>
        <v>17027.83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426249.9699999999</v>
      </c>
      <c r="E20" s="78">
        <f t="shared" si="3"/>
        <v>13369</v>
      </c>
      <c r="F20" s="79">
        <f t="shared" si="3"/>
        <v>405200.95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5000</v>
      </c>
      <c r="K20" s="78">
        <f t="shared" si="3"/>
        <v>2838</v>
      </c>
      <c r="L20" s="77">
        <f t="shared" si="3"/>
        <v>5100</v>
      </c>
      <c r="M20" s="98">
        <f t="shared" si="3"/>
        <v>169958.68000000002</v>
      </c>
      <c r="N20" s="78">
        <f t="shared" si="3"/>
        <v>0</v>
      </c>
      <c r="O20" s="77">
        <f t="shared" si="3"/>
        <v>174664.92</v>
      </c>
      <c r="P20" s="98">
        <f t="shared" si="3"/>
        <v>10065.9</v>
      </c>
      <c r="Q20" s="78">
        <f t="shared" si="3"/>
        <v>0</v>
      </c>
      <c r="R20" s="77">
        <f t="shared" si="3"/>
        <v>8765.9</v>
      </c>
      <c r="S20" s="98">
        <f t="shared" si="3"/>
        <v>11429.35</v>
      </c>
      <c r="T20" s="78">
        <f t="shared" si="3"/>
        <v>0</v>
      </c>
      <c r="U20" s="77">
        <f t="shared" si="3"/>
        <v>10281.529999999999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39000</v>
      </c>
      <c r="Z20" s="78">
        <f t="shared" si="3"/>
        <v>0</v>
      </c>
      <c r="AA20" s="77">
        <f t="shared" si="3"/>
        <v>24356.08</v>
      </c>
      <c r="AB20" s="98">
        <f t="shared" si="3"/>
        <v>197747.7</v>
      </c>
      <c r="AC20" s="78">
        <f t="shared" si="3"/>
        <v>0</v>
      </c>
      <c r="AD20" s="77">
        <f t="shared" si="3"/>
        <v>228917.45000000004</v>
      </c>
      <c r="AE20" s="98">
        <f t="shared" si="3"/>
        <v>196083.16</v>
      </c>
      <c r="AF20" s="78">
        <f t="shared" si="3"/>
        <v>2500</v>
      </c>
      <c r="AG20" s="77">
        <f t="shared" si="3"/>
        <v>204135.32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115119.23</v>
      </c>
      <c r="AL20" s="78">
        <f t="shared" si="3"/>
        <v>0</v>
      </c>
      <c r="AM20" s="77">
        <f t="shared" si="3"/>
        <v>62448.99</v>
      </c>
      <c r="AN20" s="98">
        <f t="shared" si="3"/>
        <v>1220</v>
      </c>
      <c r="AO20" s="78">
        <f t="shared" si="3"/>
        <v>0</v>
      </c>
      <c r="AP20" s="77">
        <f t="shared" si="3"/>
        <v>1220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1171873.99</v>
      </c>
      <c r="BW20" s="77">
        <f>BW10+BW11+BW12+BW13+BW14+BW15+BW16+BW17+BW18+BW19</f>
        <v>18707</v>
      </c>
      <c r="BX20" s="95">
        <f>BX10+BX11+BX12+BX13+BX14+BX15+BX16+BX17+BX18+BX19</f>
        <v>1125091.1400000001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5490</v>
      </c>
      <c r="E24" s="89">
        <v>0</v>
      </c>
      <c r="F24" s="90">
        <v>0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53079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58569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94507</v>
      </c>
      <c r="Z25" s="89">
        <v>0</v>
      </c>
      <c r="AA25" s="101">
        <v>9000</v>
      </c>
      <c r="AB25" s="97"/>
      <c r="AC25" s="89"/>
      <c r="AD25" s="101"/>
      <c r="AE25" s="97">
        <v>50000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144507</v>
      </c>
      <c r="BW25" s="77">
        <f t="shared" si="4"/>
        <v>0</v>
      </c>
      <c r="BX25" s="79">
        <f t="shared" si="4"/>
        <v>9000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71500</v>
      </c>
      <c r="Z27" s="89">
        <v>0</v>
      </c>
      <c r="AA27" s="101">
        <v>8007.33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71500</v>
      </c>
      <c r="BW27" s="77">
        <f t="shared" si="4"/>
        <v>0</v>
      </c>
      <c r="BX27" s="79">
        <f t="shared" si="4"/>
        <v>8007.33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5490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166007</v>
      </c>
      <c r="Z28" s="78">
        <f t="shared" si="5"/>
        <v>0</v>
      </c>
      <c r="AA28" s="77">
        <f t="shared" si="5"/>
        <v>17007.33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103079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274576</v>
      </c>
      <c r="BW28" s="77">
        <f>BW23+BW24+BW25+BW26+BW27</f>
        <v>0</v>
      </c>
      <c r="BX28" s="95">
        <f>BX23+BX24+BX25+BX26+BX27</f>
        <v>17007.33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32014.42</v>
      </c>
      <c r="BM40" s="89">
        <v>0</v>
      </c>
      <c r="BN40" s="101">
        <v>32014.42</v>
      </c>
      <c r="BO40" s="97"/>
      <c r="BP40" s="89"/>
      <c r="BQ40" s="101"/>
      <c r="BR40" s="97"/>
      <c r="BS40" s="89"/>
      <c r="BT40" s="101"/>
      <c r="BU40" s="76"/>
      <c r="BV40" s="85">
        <f t="shared" si="10"/>
        <v>32014.42</v>
      </c>
      <c r="BW40" s="77">
        <f t="shared" si="10"/>
        <v>0</v>
      </c>
      <c r="BX40" s="79">
        <f t="shared" si="10"/>
        <v>32014.42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32014.42</v>
      </c>
      <c r="BM42" s="78">
        <f t="shared" si="12"/>
        <v>0</v>
      </c>
      <c r="BN42" s="77">
        <f t="shared" si="12"/>
        <v>32014.42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32014.42</v>
      </c>
      <c r="BW42" s="77">
        <f>BW38+BW39+BW40+BW41</f>
        <v>0</v>
      </c>
      <c r="BX42" s="95">
        <f>BX38+BX39+BX40+BX41</f>
        <v>32014.42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120757.68</v>
      </c>
      <c r="BS49" s="89">
        <v>0</v>
      </c>
      <c r="BT49" s="101">
        <v>115110.43999999999</v>
      </c>
      <c r="BU49" s="76"/>
      <c r="BV49" s="85">
        <f aca="true" t="shared" si="15" ref="BV49:BX50">D49+G49+J49+M49+P49+S49+V49+Y49+AB49+AE49+AH49+AK49+AN49+AQ49+AT49+AW49+AZ49+BC49+BF49+BI49+BL49+BO49+BR49</f>
        <v>120757.68</v>
      </c>
      <c r="BW49" s="77">
        <f t="shared" si="15"/>
        <v>0</v>
      </c>
      <c r="BX49" s="79">
        <f t="shared" si="15"/>
        <v>115110.43999999999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10740.640000000001</v>
      </c>
      <c r="BS50" s="89">
        <v>0</v>
      </c>
      <c r="BT50" s="101">
        <v>3991.77</v>
      </c>
      <c r="BU50" s="76"/>
      <c r="BV50" s="85">
        <f t="shared" si="15"/>
        <v>10740.640000000001</v>
      </c>
      <c r="BW50" s="77">
        <f t="shared" si="15"/>
        <v>0</v>
      </c>
      <c r="BX50" s="79">
        <f t="shared" si="15"/>
        <v>3991.77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131498.32</v>
      </c>
      <c r="BS51" s="78">
        <f>BS49+BS50</f>
        <v>0</v>
      </c>
      <c r="BT51" s="77">
        <f>BT49+BT50</f>
        <v>119102.20999999999</v>
      </c>
      <c r="BU51" s="85"/>
      <c r="BV51" s="85">
        <f>BV49+BV50</f>
        <v>131498.32</v>
      </c>
      <c r="BW51" s="77">
        <f>BW49+BW50</f>
        <v>0</v>
      </c>
      <c r="BX51" s="95">
        <f>BX49+BX50</f>
        <v>119102.20999999999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431739.9699999999</v>
      </c>
      <c r="E53" s="86">
        <f t="shared" si="18"/>
        <v>13369</v>
      </c>
      <c r="F53" s="86">
        <f t="shared" si="18"/>
        <v>405200.95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5000</v>
      </c>
      <c r="K53" s="86">
        <f t="shared" si="18"/>
        <v>2838</v>
      </c>
      <c r="L53" s="86">
        <f t="shared" si="18"/>
        <v>5100</v>
      </c>
      <c r="M53" s="86">
        <f t="shared" si="18"/>
        <v>169958.68000000002</v>
      </c>
      <c r="N53" s="86">
        <f t="shared" si="18"/>
        <v>0</v>
      </c>
      <c r="O53" s="86">
        <f t="shared" si="18"/>
        <v>174664.92</v>
      </c>
      <c r="P53" s="86">
        <f t="shared" si="18"/>
        <v>10065.9</v>
      </c>
      <c r="Q53" s="86">
        <f t="shared" si="18"/>
        <v>0</v>
      </c>
      <c r="R53" s="86">
        <f t="shared" si="18"/>
        <v>8765.9</v>
      </c>
      <c r="S53" s="86">
        <f t="shared" si="18"/>
        <v>11429.35</v>
      </c>
      <c r="T53" s="86">
        <f t="shared" si="18"/>
        <v>0</v>
      </c>
      <c r="U53" s="86">
        <f t="shared" si="18"/>
        <v>10281.529999999999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205007</v>
      </c>
      <c r="Z53" s="86">
        <f t="shared" si="18"/>
        <v>0</v>
      </c>
      <c r="AA53" s="86">
        <f t="shared" si="18"/>
        <v>41363.41</v>
      </c>
      <c r="AB53" s="86">
        <f t="shared" si="18"/>
        <v>197747.7</v>
      </c>
      <c r="AC53" s="86">
        <f t="shared" si="18"/>
        <v>0</v>
      </c>
      <c r="AD53" s="86">
        <f t="shared" si="18"/>
        <v>228917.45000000004</v>
      </c>
      <c r="AE53" s="86">
        <f t="shared" si="18"/>
        <v>299162.16000000003</v>
      </c>
      <c r="AF53" s="86">
        <f t="shared" si="18"/>
        <v>2500</v>
      </c>
      <c r="AG53" s="86">
        <f t="shared" si="18"/>
        <v>204135.32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115119.23</v>
      </c>
      <c r="AL53" s="86">
        <f t="shared" si="19"/>
        <v>0</v>
      </c>
      <c r="AM53" s="86">
        <f t="shared" si="19"/>
        <v>62448.99</v>
      </c>
      <c r="AN53" s="86">
        <f t="shared" si="19"/>
        <v>1220</v>
      </c>
      <c r="AO53" s="86">
        <f t="shared" si="19"/>
        <v>0</v>
      </c>
      <c r="AP53" s="86">
        <f t="shared" si="19"/>
        <v>1220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32014.42</v>
      </c>
      <c r="BM53" s="86">
        <f t="shared" si="19"/>
        <v>0</v>
      </c>
      <c r="BN53" s="86">
        <f t="shared" si="19"/>
        <v>32014.42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131498.32</v>
      </c>
      <c r="BS53" s="86">
        <f t="shared" si="19"/>
        <v>0</v>
      </c>
      <c r="BT53" s="86">
        <f t="shared" si="19"/>
        <v>119102.20999999999</v>
      </c>
      <c r="BU53" s="86">
        <f>BU8</f>
        <v>0</v>
      </c>
      <c r="BV53" s="102">
        <f>BV8+BV20+BV28+BV35+BV42+BV46+BV51</f>
        <v>1609962.73</v>
      </c>
      <c r="BW53" s="87">
        <f>BW20+BW28+BW35+BW42+BW46+BW51</f>
        <v>18707</v>
      </c>
      <c r="BX53" s="87">
        <f>BX20+BX28+BX35+BX42+BX46+BX51</f>
        <v>1293215.1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483626.0800000001</v>
      </c>
      <c r="BW54" s="93"/>
      <c r="BX54" s="94">
        <f>IF((Spese_Rendiconto_2019!BX53-Entrate_Rendiconto_2019!E58)&lt;0,Entrate_Rendiconto_2019!E58-Spese_Rendiconto_2019!BX53,0)</f>
        <v>864307.1499999999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2020-11-02T09:32:56Z</dcterms:modified>
  <cp:category/>
  <cp:version/>
  <cp:contentType/>
  <cp:contentStatus/>
</cp:coreProperties>
</file>