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6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6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'Entrate_Rendiconto_2016'!$B$1:$E$59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'Spese_Rendiconto_2016'!$B$1:$BX$54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'Spese_Rendiconto_2016'!$B:$C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<sst xmlns="http://schemas.openxmlformats.org/spreadsheetml/2006/main" count="870" uniqueCount="149">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</sst>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39192.88</v>
      </c>
      <c r="E5" s="38"/>
    </row>
    <row r="6" spans="2:5" ht="15">
      <c r="B6" s="8"/>
      <c r="C6" s="5" t="s">
        <v>5</v>
      </c>
      <c r="D6" s="39">
        <v>944861.94</v>
      </c>
      <c r="E6" s="40"/>
    </row>
    <row r="7" spans="2:5" ht="15">
      <c r="B7" s="8"/>
      <c r="C7" s="5" t="s">
        <v>6</v>
      </c>
      <c r="D7" s="39">
        <v>57000.00000000001</v>
      </c>
      <c r="E7" s="40"/>
    </row>
    <row r="8" spans="2:5" ht="15.75" thickBot="1">
      <c r="B8" s="9"/>
      <c r="C8" s="6" t="s">
        <v>7</v>
      </c>
      <c r="D8" s="41"/>
      <c r="E8" s="42">
        <v>1646057.28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780937.34</v>
      </c>
      <c r="E10" s="45">
        <v>683079.3400000001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411263.5</v>
      </c>
      <c r="E14" s="45">
        <v>401839.70000000007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1192200.8399999999</v>
      </c>
      <c r="E16" s="51">
        <f>E10+E11+E12+E13+E14+E15</f>
        <v>1084919.04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34414.51</v>
      </c>
      <c r="E18" s="45">
        <v>24833.91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34414.51</v>
      </c>
      <c r="E23" s="51">
        <f>E18+E19+E20+E21+E22</f>
        <v>24833.91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346408.5</v>
      </c>
      <c r="E25" s="45">
        <v>409266.77</v>
      </c>
    </row>
    <row r="26" spans="2:5" ht="15">
      <c r="B26" s="13">
        <v>30200</v>
      </c>
      <c r="C26" s="54" t="s">
        <v>28</v>
      </c>
      <c r="D26" s="39">
        <v>7108.6</v>
      </c>
      <c r="E26" s="45">
        <v>4742.800000000001</v>
      </c>
    </row>
    <row r="27" spans="2:5" ht="15">
      <c r="B27" s="13">
        <v>30300</v>
      </c>
      <c r="C27" s="54" t="s">
        <v>29</v>
      </c>
      <c r="D27" s="39">
        <v>139.94000000000003</v>
      </c>
      <c r="E27" s="45">
        <v>60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149291.06999999998</v>
      </c>
      <c r="E29" s="50">
        <v>127475.18</v>
      </c>
    </row>
    <row r="30" spans="2:5" ht="15.75" thickBot="1">
      <c r="B30" s="16">
        <v>30000</v>
      </c>
      <c r="C30" s="15" t="s">
        <v>32</v>
      </c>
      <c r="D30" s="48">
        <f>D25+D26+D27+D28+D29</f>
        <v>502948.11</v>
      </c>
      <c r="E30" s="51">
        <f>E25+E26+E27+E28+E29</f>
        <v>541544.75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>
        <v>36000</v>
      </c>
    </row>
    <row r="34" spans="2:5" ht="15">
      <c r="B34" s="13">
        <v>40300</v>
      </c>
      <c r="C34" s="54" t="s">
        <v>37</v>
      </c>
      <c r="D34" s="61">
        <v>2738.8</v>
      </c>
      <c r="E34" s="45">
        <v>13401.35</v>
      </c>
    </row>
    <row r="35" spans="2:5" ht="15">
      <c r="B35" s="13">
        <v>40400</v>
      </c>
      <c r="C35" s="54" t="s">
        <v>38</v>
      </c>
      <c r="D35" s="39">
        <v>4000</v>
      </c>
      <c r="E35" s="45">
        <v>4000</v>
      </c>
    </row>
    <row r="36" spans="2:5" ht="15">
      <c r="B36" s="13">
        <v>40500</v>
      </c>
      <c r="C36" s="54" t="s">
        <v>39</v>
      </c>
      <c r="D36" s="49">
        <v>59721.62</v>
      </c>
      <c r="E36" s="50">
        <v>59721.62</v>
      </c>
    </row>
    <row r="37" spans="2:5" ht="15.75" thickBot="1">
      <c r="B37" s="16">
        <v>40000</v>
      </c>
      <c r="C37" s="15" t="s">
        <v>40</v>
      </c>
      <c r="D37" s="48">
        <f>D32+D33+D34+D35+D36</f>
        <v>66460.42</v>
      </c>
      <c r="E37" s="51">
        <f>E32+E33+E34+E35+E36</f>
        <v>113122.97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362485.42</v>
      </c>
      <c r="E54" s="45">
        <v>362485.4200000001</v>
      </c>
    </row>
    <row r="55" spans="2:5" ht="15">
      <c r="B55" s="13">
        <v>90200</v>
      </c>
      <c r="C55" s="54" t="s">
        <v>62</v>
      </c>
      <c r="D55" s="61">
        <v>20400.660000000003</v>
      </c>
      <c r="E55" s="62">
        <v>22124.72000000001</v>
      </c>
    </row>
    <row r="56" spans="2:5" ht="15.75" thickBot="1">
      <c r="B56" s="16">
        <v>90000</v>
      </c>
      <c r="C56" s="15" t="s">
        <v>63</v>
      </c>
      <c r="D56" s="48">
        <f>D54+D55</f>
        <v>382886.07999999996</v>
      </c>
      <c r="E56" s="51">
        <f>E54+E55</f>
        <v>384610.14000000013</v>
      </c>
    </row>
    <row r="57" spans="2:5" ht="16.5" thickBot="1" thickTop="1">
      <c r="B57" s="109" t="s">
        <v>64</v>
      </c>
      <c r="C57" s="110"/>
      <c r="D57" s="52">
        <f>D16+D23+D30+D37+D43+D49+D52+D56</f>
        <v>2178909.96</v>
      </c>
      <c r="E57" s="55">
        <f>E16+E23+E30+E37+E43+E49+E52+E56</f>
        <v>2149030.81</v>
      </c>
    </row>
    <row r="58" spans="2:5" ht="16.5" thickBot="1" thickTop="1">
      <c r="B58" s="109" t="s">
        <v>65</v>
      </c>
      <c r="C58" s="110"/>
      <c r="D58" s="52">
        <f>D57+D5+D6+D7+D8</f>
        <v>3219964.78</v>
      </c>
      <c r="E58" s="55">
        <f>E57+E5+E6+E7+E8</f>
        <v>3795088.09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IF((Spese_Rendiconto_2016!BV53+Spese_Rendiconto_2016!BW53-Entrate_Rendiconto_2016!D58)&gt;0,Spese_Rendiconto_2016!BV53+Spese_Rendiconto_2016!BW53-Entrate_Rendiconto_2016!D58,0)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239846.47999999998</v>
      </c>
      <c r="E10" s="89">
        <v>23990.179999999997</v>
      </c>
      <c r="F10" s="90">
        <v>240628.06999999998</v>
      </c>
      <c r="G10" s="88"/>
      <c r="H10" s="89"/>
      <c r="I10" s="90"/>
      <c r="J10" s="97">
        <v>97960.5</v>
      </c>
      <c r="K10" s="89">
        <v>1598.43</v>
      </c>
      <c r="L10" s="101">
        <v>97960.5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77506.23000000001</v>
      </c>
      <c r="AF10" s="89">
        <v>0</v>
      </c>
      <c r="AG10" s="90">
        <v>77506.23000000001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415313.20999999996</v>
      </c>
      <c r="BW10" s="77">
        <f aca="true" t="shared" si="1" ref="BW10:BW19">E10+H10+K10+N10+Q10+T10+W10+Z10+AC10+AF10+AI10+AL10+AO10+AR10+AU10+AX10+BA10+BD10+BG10+BJ10+BM10+BP10+BS10</f>
        <v>25588.609999999997</v>
      </c>
      <c r="BX10" s="79">
        <f aca="true" t="shared" si="2" ref="BX10:BX19">F10+I10+L10+O10+R10+U10+X10+AA10+AD10+AG10+AJ10+AM10+AP10+AS10+AV10+AY10+BB10+BE10+BH10+BK10+BN10+BQ10+BT10</f>
        <v>416094.79999999993</v>
      </c>
    </row>
    <row r="11" spans="2:76" ht="15">
      <c r="B11" s="13">
        <v>102</v>
      </c>
      <c r="C11" s="25" t="s">
        <v>92</v>
      </c>
      <c r="D11" s="88">
        <v>17932</v>
      </c>
      <c r="E11" s="89">
        <v>1648.9199999999998</v>
      </c>
      <c r="F11" s="90">
        <v>18271.38</v>
      </c>
      <c r="G11" s="88"/>
      <c r="H11" s="89"/>
      <c r="I11" s="90"/>
      <c r="J11" s="97">
        <v>6557.53</v>
      </c>
      <c r="K11" s="89">
        <v>109.75</v>
      </c>
      <c r="L11" s="101">
        <v>6557.53</v>
      </c>
      <c r="M11" s="91">
        <v>46.78</v>
      </c>
      <c r="N11" s="89">
        <v>0</v>
      </c>
      <c r="O11" s="90">
        <v>46.78</v>
      </c>
      <c r="P11" s="91">
        <v>0</v>
      </c>
      <c r="Q11" s="89">
        <v>0</v>
      </c>
      <c r="R11" s="90">
        <v>0</v>
      </c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5028.02</v>
      </c>
      <c r="AF11" s="89">
        <v>0</v>
      </c>
      <c r="AG11" s="90">
        <v>5028.02</v>
      </c>
      <c r="AH11" s="91"/>
      <c r="AI11" s="89"/>
      <c r="AJ11" s="90"/>
      <c r="AK11" s="91">
        <v>0</v>
      </c>
      <c r="AL11" s="89">
        <v>0</v>
      </c>
      <c r="AM11" s="90">
        <v>0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29564.329999999998</v>
      </c>
      <c r="BW11" s="77">
        <f t="shared" si="1"/>
        <v>1758.6699999999998</v>
      </c>
      <c r="BX11" s="79">
        <f t="shared" si="2"/>
        <v>29903.71</v>
      </c>
    </row>
    <row r="12" spans="2:76" ht="15">
      <c r="B12" s="13">
        <v>103</v>
      </c>
      <c r="C12" s="25" t="s">
        <v>93</v>
      </c>
      <c r="D12" s="88">
        <v>211206.01999999993</v>
      </c>
      <c r="E12" s="89">
        <v>3866.12</v>
      </c>
      <c r="F12" s="90">
        <v>206134.8799999999</v>
      </c>
      <c r="G12" s="88"/>
      <c r="H12" s="89"/>
      <c r="I12" s="90"/>
      <c r="J12" s="97">
        <v>9937.04</v>
      </c>
      <c r="K12" s="89">
        <v>4000</v>
      </c>
      <c r="L12" s="101">
        <v>9306.31</v>
      </c>
      <c r="M12" s="91">
        <v>85857.08</v>
      </c>
      <c r="N12" s="89">
        <v>0</v>
      </c>
      <c r="O12" s="90">
        <v>91975.85</v>
      </c>
      <c r="P12" s="91">
        <v>6473.389999999999</v>
      </c>
      <c r="Q12" s="89">
        <v>0</v>
      </c>
      <c r="R12" s="90">
        <v>8967.55</v>
      </c>
      <c r="S12" s="91">
        <v>34922.19</v>
      </c>
      <c r="T12" s="89">
        <v>0</v>
      </c>
      <c r="U12" s="90">
        <v>41401.04</v>
      </c>
      <c r="V12" s="91">
        <v>0</v>
      </c>
      <c r="W12" s="89">
        <v>0</v>
      </c>
      <c r="X12" s="90">
        <v>0</v>
      </c>
      <c r="Y12" s="91">
        <v>589.02</v>
      </c>
      <c r="Z12" s="89">
        <v>0</v>
      </c>
      <c r="AA12" s="90">
        <v>674.42</v>
      </c>
      <c r="AB12" s="91">
        <v>233033.67</v>
      </c>
      <c r="AC12" s="89">
        <v>0</v>
      </c>
      <c r="AD12" s="90">
        <v>268301.03</v>
      </c>
      <c r="AE12" s="91">
        <v>140183.07</v>
      </c>
      <c r="AF12" s="89">
        <v>0</v>
      </c>
      <c r="AG12" s="90">
        <v>135794.13999999998</v>
      </c>
      <c r="AH12" s="91">
        <v>0</v>
      </c>
      <c r="AI12" s="89">
        <v>0</v>
      </c>
      <c r="AJ12" s="90">
        <v>0</v>
      </c>
      <c r="AK12" s="91">
        <v>13393.869999999999</v>
      </c>
      <c r="AL12" s="89">
        <v>0</v>
      </c>
      <c r="AM12" s="90">
        <v>11908.82</v>
      </c>
      <c r="AN12" s="91"/>
      <c r="AO12" s="89"/>
      <c r="AP12" s="90"/>
      <c r="AQ12" s="91">
        <v>6844.200000000001</v>
      </c>
      <c r="AR12" s="89">
        <v>0</v>
      </c>
      <c r="AS12" s="90">
        <v>6844.200000000001</v>
      </c>
      <c r="AT12" s="91"/>
      <c r="AU12" s="89"/>
      <c r="AV12" s="90"/>
      <c r="AW12" s="91">
        <v>0</v>
      </c>
      <c r="AX12" s="89">
        <v>0</v>
      </c>
      <c r="AY12" s="90">
        <v>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742439.5499999999</v>
      </c>
      <c r="BW12" s="77">
        <f t="shared" si="1"/>
        <v>7866.12</v>
      </c>
      <c r="BX12" s="79">
        <f t="shared" si="2"/>
        <v>781308.2399999998</v>
      </c>
    </row>
    <row r="13" spans="2:76" ht="15">
      <c r="B13" s="13">
        <v>104</v>
      </c>
      <c r="C13" s="25" t="s">
        <v>19</v>
      </c>
      <c r="D13" s="88">
        <v>24216.93</v>
      </c>
      <c r="E13" s="89">
        <v>0</v>
      </c>
      <c r="F13" s="90">
        <v>11973.649999999998</v>
      </c>
      <c r="G13" s="88"/>
      <c r="H13" s="89"/>
      <c r="I13" s="90"/>
      <c r="J13" s="97">
        <v>390.4</v>
      </c>
      <c r="K13" s="89">
        <v>0</v>
      </c>
      <c r="L13" s="101">
        <v>780.8</v>
      </c>
      <c r="M13" s="91">
        <v>4210.9</v>
      </c>
      <c r="N13" s="89">
        <v>0</v>
      </c>
      <c r="O13" s="90">
        <v>3910.9</v>
      </c>
      <c r="P13" s="91">
        <v>6655</v>
      </c>
      <c r="Q13" s="89">
        <v>0</v>
      </c>
      <c r="R13" s="90">
        <v>10528</v>
      </c>
      <c r="S13" s="91">
        <v>5400</v>
      </c>
      <c r="T13" s="89">
        <v>0</v>
      </c>
      <c r="U13" s="90">
        <v>5400</v>
      </c>
      <c r="V13" s="91">
        <v>8000</v>
      </c>
      <c r="W13" s="89">
        <v>0</v>
      </c>
      <c r="X13" s="90">
        <v>13697.34</v>
      </c>
      <c r="Y13" s="91">
        <v>524.02</v>
      </c>
      <c r="Z13" s="89">
        <v>0</v>
      </c>
      <c r="AA13" s="90">
        <v>502.78</v>
      </c>
      <c r="AB13" s="91">
        <v>1361.84</v>
      </c>
      <c r="AC13" s="89">
        <v>0</v>
      </c>
      <c r="AD13" s="90">
        <v>1735.47</v>
      </c>
      <c r="AE13" s="91">
        <v>1893.29</v>
      </c>
      <c r="AF13" s="89">
        <v>0</v>
      </c>
      <c r="AG13" s="90">
        <v>125.55000000000001</v>
      </c>
      <c r="AH13" s="91">
        <v>150</v>
      </c>
      <c r="AI13" s="89">
        <v>0</v>
      </c>
      <c r="AJ13" s="90">
        <v>150</v>
      </c>
      <c r="AK13" s="91">
        <v>76138.33</v>
      </c>
      <c r="AL13" s="89">
        <v>0</v>
      </c>
      <c r="AM13" s="90">
        <v>75038.33</v>
      </c>
      <c r="AN13" s="91"/>
      <c r="AO13" s="89"/>
      <c r="AP13" s="90"/>
      <c r="AQ13" s="91">
        <v>563.64</v>
      </c>
      <c r="AR13" s="89">
        <v>0</v>
      </c>
      <c r="AS13" s="90">
        <v>563.64</v>
      </c>
      <c r="AT13" s="91"/>
      <c r="AU13" s="89"/>
      <c r="AV13" s="90"/>
      <c r="AW13" s="97">
        <v>6158.5</v>
      </c>
      <c r="AX13" s="89">
        <v>0</v>
      </c>
      <c r="AY13" s="101">
        <v>6058.500000000002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135662.84999999998</v>
      </c>
      <c r="BW13" s="77">
        <f t="shared" si="1"/>
        <v>0</v>
      </c>
      <c r="BX13" s="79">
        <f t="shared" si="2"/>
        <v>130464.96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21133.15</v>
      </c>
      <c r="BM16" s="89">
        <v>0</v>
      </c>
      <c r="BN16" s="90">
        <v>21133.15</v>
      </c>
      <c r="BO16" s="91"/>
      <c r="BP16" s="89"/>
      <c r="BQ16" s="90"/>
      <c r="BR16" s="97"/>
      <c r="BS16" s="89"/>
      <c r="BT16" s="101"/>
      <c r="BU16" s="76"/>
      <c r="BV16" s="85">
        <f t="shared" si="0"/>
        <v>21133.15</v>
      </c>
      <c r="BW16" s="77">
        <f t="shared" si="1"/>
        <v>0</v>
      </c>
      <c r="BX16" s="79">
        <f t="shared" si="2"/>
        <v>21133.15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1150</v>
      </c>
      <c r="E18" s="89">
        <v>0</v>
      </c>
      <c r="F18" s="90">
        <v>1150</v>
      </c>
      <c r="G18" s="88"/>
      <c r="H18" s="89"/>
      <c r="I18" s="90"/>
      <c r="J18" s="97">
        <v>0</v>
      </c>
      <c r="K18" s="89">
        <v>0</v>
      </c>
      <c r="L18" s="101">
        <v>0</v>
      </c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>
        <v>0</v>
      </c>
      <c r="Z18" s="89">
        <v>0</v>
      </c>
      <c r="AA18" s="101">
        <v>0</v>
      </c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1150</v>
      </c>
      <c r="BW18" s="77">
        <f t="shared" si="1"/>
        <v>0</v>
      </c>
      <c r="BX18" s="79">
        <f t="shared" si="2"/>
        <v>1150</v>
      </c>
    </row>
    <row r="19" spans="2:76" ht="15">
      <c r="B19" s="13">
        <v>110</v>
      </c>
      <c r="C19" s="25" t="s">
        <v>98</v>
      </c>
      <c r="D19" s="88">
        <v>33640.17</v>
      </c>
      <c r="E19" s="89">
        <v>0</v>
      </c>
      <c r="F19" s="90">
        <v>32720.07</v>
      </c>
      <c r="G19" s="88"/>
      <c r="H19" s="89"/>
      <c r="I19" s="90"/>
      <c r="J19" s="97">
        <v>0</v>
      </c>
      <c r="K19" s="89">
        <v>0</v>
      </c>
      <c r="L19" s="101">
        <v>0</v>
      </c>
      <c r="M19" s="97">
        <v>2681.4700000000003</v>
      </c>
      <c r="N19" s="89">
        <v>0</v>
      </c>
      <c r="O19" s="101">
        <v>2681.4700000000003</v>
      </c>
      <c r="P19" s="97">
        <v>250</v>
      </c>
      <c r="Q19" s="89">
        <v>0</v>
      </c>
      <c r="R19" s="101">
        <v>250</v>
      </c>
      <c r="S19" s="97">
        <v>1229</v>
      </c>
      <c r="T19" s="89">
        <v>0</v>
      </c>
      <c r="U19" s="101">
        <v>1229</v>
      </c>
      <c r="V19" s="97"/>
      <c r="W19" s="89"/>
      <c r="X19" s="101"/>
      <c r="Y19" s="97">
        <v>0</v>
      </c>
      <c r="Z19" s="89">
        <v>0</v>
      </c>
      <c r="AA19" s="101">
        <v>0</v>
      </c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195</v>
      </c>
      <c r="AL19" s="89">
        <v>0</v>
      </c>
      <c r="AM19" s="101">
        <v>195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37995.64</v>
      </c>
      <c r="BW19" s="77">
        <f t="shared" si="1"/>
        <v>0</v>
      </c>
      <c r="BX19" s="79">
        <f t="shared" si="2"/>
        <v>37075.54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527991.5999999999</v>
      </c>
      <c r="E20" s="78">
        <f t="shared" si="3"/>
        <v>29505.219999999994</v>
      </c>
      <c r="F20" s="79">
        <f t="shared" si="3"/>
        <v>510878.0499999999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114845.47</v>
      </c>
      <c r="K20" s="78">
        <f t="shared" si="3"/>
        <v>5708.18</v>
      </c>
      <c r="L20" s="77">
        <f t="shared" si="3"/>
        <v>114605.14</v>
      </c>
      <c r="M20" s="98">
        <f t="shared" si="3"/>
        <v>92796.23</v>
      </c>
      <c r="N20" s="78">
        <f t="shared" si="3"/>
        <v>0</v>
      </c>
      <c r="O20" s="77">
        <f t="shared" si="3"/>
        <v>98615</v>
      </c>
      <c r="P20" s="98">
        <f t="shared" si="3"/>
        <v>13378.39</v>
      </c>
      <c r="Q20" s="78">
        <f t="shared" si="3"/>
        <v>0</v>
      </c>
      <c r="R20" s="77">
        <f t="shared" si="3"/>
        <v>19745.55</v>
      </c>
      <c r="S20" s="98">
        <f t="shared" si="3"/>
        <v>41551.19</v>
      </c>
      <c r="T20" s="78">
        <f t="shared" si="3"/>
        <v>0</v>
      </c>
      <c r="U20" s="77">
        <f t="shared" si="3"/>
        <v>48030.04</v>
      </c>
      <c r="V20" s="98">
        <f t="shared" si="3"/>
        <v>8000</v>
      </c>
      <c r="W20" s="78">
        <f t="shared" si="3"/>
        <v>0</v>
      </c>
      <c r="X20" s="77">
        <f t="shared" si="3"/>
        <v>13697.34</v>
      </c>
      <c r="Y20" s="98">
        <f t="shared" si="3"/>
        <v>1113.04</v>
      </c>
      <c r="Z20" s="78">
        <f t="shared" si="3"/>
        <v>0</v>
      </c>
      <c r="AA20" s="77">
        <f t="shared" si="3"/>
        <v>1177.1999999999998</v>
      </c>
      <c r="AB20" s="98">
        <f t="shared" si="3"/>
        <v>234395.51</v>
      </c>
      <c r="AC20" s="78">
        <f t="shared" si="3"/>
        <v>0</v>
      </c>
      <c r="AD20" s="77">
        <f t="shared" si="3"/>
        <v>270036.5</v>
      </c>
      <c r="AE20" s="98">
        <f t="shared" si="3"/>
        <v>224610.61000000002</v>
      </c>
      <c r="AF20" s="78">
        <f t="shared" si="3"/>
        <v>0</v>
      </c>
      <c r="AG20" s="77">
        <f t="shared" si="3"/>
        <v>218453.94</v>
      </c>
      <c r="AH20" s="98">
        <f t="shared" si="3"/>
        <v>150</v>
      </c>
      <c r="AI20" s="78">
        <f t="shared" si="3"/>
        <v>0</v>
      </c>
      <c r="AJ20" s="77">
        <f t="shared" si="3"/>
        <v>150</v>
      </c>
      <c r="AK20" s="98">
        <f t="shared" si="3"/>
        <v>89727.2</v>
      </c>
      <c r="AL20" s="78">
        <f t="shared" si="3"/>
        <v>0</v>
      </c>
      <c r="AM20" s="77">
        <f t="shared" si="3"/>
        <v>87142.15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7407.840000000001</v>
      </c>
      <c r="AR20" s="78">
        <f t="shared" si="3"/>
        <v>0</v>
      </c>
      <c r="AS20" s="77">
        <f t="shared" si="3"/>
        <v>7407.840000000001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6158.5</v>
      </c>
      <c r="AX20" s="78">
        <f t="shared" si="3"/>
        <v>0</v>
      </c>
      <c r="AY20" s="77">
        <f t="shared" si="3"/>
        <v>6058.500000000002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21133.15</v>
      </c>
      <c r="BM20" s="78">
        <f t="shared" si="3"/>
        <v>0</v>
      </c>
      <c r="BN20" s="77">
        <f t="shared" si="3"/>
        <v>21133.15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1383258.7299999997</v>
      </c>
      <c r="BW20" s="77">
        <f>BW10+BW11+BW12+BW13+BW14+BW15+BW16+BW17+BW18+BW19</f>
        <v>35213.399999999994</v>
      </c>
      <c r="BX20" s="95">
        <f>BX10+BX11+BX12+BX13+BX14+BX15+BX16+BX17+BX18+BX19</f>
        <v>1417130.3999999997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217581.19</v>
      </c>
      <c r="E24" s="89">
        <v>6000</v>
      </c>
      <c r="F24" s="90">
        <v>208820.68000000002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13595.68</v>
      </c>
      <c r="N24" s="89">
        <v>49640.96</v>
      </c>
      <c r="O24" s="101">
        <v>38567.78999999999</v>
      </c>
      <c r="P24" s="97">
        <v>2999.85</v>
      </c>
      <c r="Q24" s="89">
        <v>0</v>
      </c>
      <c r="R24" s="101">
        <v>2999.8500000000004</v>
      </c>
      <c r="S24" s="97">
        <v>404194.2</v>
      </c>
      <c r="T24" s="89">
        <v>0</v>
      </c>
      <c r="U24" s="101">
        <v>404194.2</v>
      </c>
      <c r="V24" s="97"/>
      <c r="W24" s="89"/>
      <c r="X24" s="101"/>
      <c r="Y24" s="97">
        <v>38777.7</v>
      </c>
      <c r="Z24" s="89">
        <v>0</v>
      </c>
      <c r="AA24" s="101">
        <v>38777.7</v>
      </c>
      <c r="AB24" s="97">
        <v>2989</v>
      </c>
      <c r="AC24" s="89">
        <v>0</v>
      </c>
      <c r="AD24" s="101">
        <v>2989</v>
      </c>
      <c r="AE24" s="97">
        <v>12091.71</v>
      </c>
      <c r="AF24" s="89">
        <v>0</v>
      </c>
      <c r="AG24" s="101">
        <v>12091.71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>
        <v>64697.66</v>
      </c>
      <c r="AX24" s="89">
        <v>0</v>
      </c>
      <c r="AY24" s="101">
        <v>64697.66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756926.99</v>
      </c>
      <c r="BW24" s="77">
        <f t="shared" si="4"/>
        <v>55640.96</v>
      </c>
      <c r="BX24" s="79">
        <f t="shared" si="4"/>
        <v>773138.59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>
        <v>0</v>
      </c>
      <c r="T25" s="89">
        <v>0</v>
      </c>
      <c r="U25" s="101">
        <v>0</v>
      </c>
      <c r="V25" s="97"/>
      <c r="W25" s="89"/>
      <c r="X25" s="101"/>
      <c r="Y25" s="97"/>
      <c r="Z25" s="89"/>
      <c r="AA25" s="101"/>
      <c r="AB25" s="97">
        <v>0</v>
      </c>
      <c r="AC25" s="89">
        <v>0</v>
      </c>
      <c r="AD25" s="101">
        <v>0</v>
      </c>
      <c r="AE25" s="97">
        <v>373.23</v>
      </c>
      <c r="AF25" s="89">
        <v>0</v>
      </c>
      <c r="AG25" s="101">
        <v>373.23</v>
      </c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373.23</v>
      </c>
      <c r="BW25" s="77">
        <f t="shared" si="4"/>
        <v>0</v>
      </c>
      <c r="BX25" s="79">
        <f t="shared" si="4"/>
        <v>373.23</v>
      </c>
    </row>
    <row r="26" spans="2:76" ht="15">
      <c r="B26" s="13">
        <v>204</v>
      </c>
      <c r="C26" s="25" t="s">
        <v>106</v>
      </c>
      <c r="D26" s="88">
        <v>3000</v>
      </c>
      <c r="E26" s="89">
        <v>0</v>
      </c>
      <c r="F26" s="90">
        <v>0</v>
      </c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>
        <v>0</v>
      </c>
      <c r="T26" s="89">
        <v>0</v>
      </c>
      <c r="U26" s="101">
        <v>0</v>
      </c>
      <c r="V26" s="97"/>
      <c r="W26" s="89"/>
      <c r="X26" s="101"/>
      <c r="Y26" s="97">
        <v>1797.42</v>
      </c>
      <c r="Z26" s="89">
        <v>0</v>
      </c>
      <c r="AA26" s="101">
        <v>1797.42</v>
      </c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>
        <v>0</v>
      </c>
      <c r="AL26" s="89">
        <v>0</v>
      </c>
      <c r="AM26" s="101">
        <v>0</v>
      </c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4797.42</v>
      </c>
      <c r="BW26" s="77">
        <f t="shared" si="4"/>
        <v>0</v>
      </c>
      <c r="BX26" s="79">
        <f t="shared" si="4"/>
        <v>1797.42</v>
      </c>
    </row>
    <row r="27" spans="2:76" ht="15">
      <c r="B27" s="13">
        <v>205</v>
      </c>
      <c r="C27" s="25" t="s">
        <v>107</v>
      </c>
      <c r="D27" s="88">
        <v>46808.55</v>
      </c>
      <c r="E27" s="89">
        <v>0</v>
      </c>
      <c r="F27" s="90">
        <v>46808.55</v>
      </c>
      <c r="G27" s="88"/>
      <c r="H27" s="89"/>
      <c r="I27" s="90"/>
      <c r="J27" s="97">
        <v>13598.619999999999</v>
      </c>
      <c r="K27" s="89">
        <v>0</v>
      </c>
      <c r="L27" s="101">
        <v>13598.62</v>
      </c>
      <c r="M27" s="97">
        <v>3262.5600000000004</v>
      </c>
      <c r="N27" s="89">
        <v>0</v>
      </c>
      <c r="O27" s="101">
        <v>3262.56</v>
      </c>
      <c r="P27" s="97">
        <v>0</v>
      </c>
      <c r="Q27" s="89">
        <v>0</v>
      </c>
      <c r="R27" s="101">
        <v>0</v>
      </c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172366.66</v>
      </c>
      <c r="AF27" s="89">
        <v>0</v>
      </c>
      <c r="AG27" s="101">
        <v>172366.66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236036.39</v>
      </c>
      <c r="BW27" s="77">
        <f t="shared" si="4"/>
        <v>0</v>
      </c>
      <c r="BX27" s="79">
        <f t="shared" si="4"/>
        <v>236036.39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267389.74</v>
      </c>
      <c r="E28" s="78">
        <f t="shared" si="5"/>
        <v>6000</v>
      </c>
      <c r="F28" s="79">
        <f t="shared" si="5"/>
        <v>255629.23000000004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13598.619999999999</v>
      </c>
      <c r="K28" s="78">
        <f t="shared" si="5"/>
        <v>0</v>
      </c>
      <c r="L28" s="77">
        <f t="shared" si="5"/>
        <v>13598.62</v>
      </c>
      <c r="M28" s="98">
        <f t="shared" si="5"/>
        <v>16858.24</v>
      </c>
      <c r="N28" s="78">
        <f t="shared" si="5"/>
        <v>49640.96</v>
      </c>
      <c r="O28" s="77">
        <f t="shared" si="5"/>
        <v>41830.34999999999</v>
      </c>
      <c r="P28" s="98">
        <f t="shared" si="5"/>
        <v>2999.85</v>
      </c>
      <c r="Q28" s="78">
        <f t="shared" si="5"/>
        <v>0</v>
      </c>
      <c r="R28" s="77">
        <f t="shared" si="5"/>
        <v>2999.8500000000004</v>
      </c>
      <c r="S28" s="98">
        <f t="shared" si="5"/>
        <v>404194.2</v>
      </c>
      <c r="T28" s="78">
        <f t="shared" si="5"/>
        <v>0</v>
      </c>
      <c r="U28" s="77">
        <f t="shared" si="5"/>
        <v>404194.2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40575.119999999995</v>
      </c>
      <c r="Z28" s="78">
        <f t="shared" si="5"/>
        <v>0</v>
      </c>
      <c r="AA28" s="77">
        <f t="shared" si="5"/>
        <v>40575.119999999995</v>
      </c>
      <c r="AB28" s="98">
        <f t="shared" si="5"/>
        <v>2989</v>
      </c>
      <c r="AC28" s="78">
        <f t="shared" si="5"/>
        <v>0</v>
      </c>
      <c r="AD28" s="77">
        <f t="shared" si="5"/>
        <v>2989</v>
      </c>
      <c r="AE28" s="98">
        <f t="shared" si="5"/>
        <v>184831.6</v>
      </c>
      <c r="AF28" s="78">
        <f t="shared" si="5"/>
        <v>0</v>
      </c>
      <c r="AG28" s="77">
        <f t="shared" si="5"/>
        <v>184831.6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64697.66</v>
      </c>
      <c r="AX28" s="78">
        <f t="shared" si="6"/>
        <v>0</v>
      </c>
      <c r="AY28" s="77">
        <f t="shared" si="6"/>
        <v>64697.66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998134.03</v>
      </c>
      <c r="BW28" s="77">
        <f>BW23+BW24+BW25+BW26+BW27</f>
        <v>55640.96</v>
      </c>
      <c r="BX28" s="95">
        <f>BX23+BX24+BX25+BX26+BX27</f>
        <v>1011345.63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56245.63000000001</v>
      </c>
      <c r="BM40" s="89">
        <v>0</v>
      </c>
      <c r="BN40" s="101">
        <v>56245.63000000001</v>
      </c>
      <c r="BO40" s="97"/>
      <c r="BP40" s="89"/>
      <c r="BQ40" s="101"/>
      <c r="BR40" s="97"/>
      <c r="BS40" s="89"/>
      <c r="BT40" s="101"/>
      <c r="BU40" s="76"/>
      <c r="BV40" s="85">
        <f t="shared" si="10"/>
        <v>56245.63000000001</v>
      </c>
      <c r="BW40" s="77">
        <f t="shared" si="10"/>
        <v>0</v>
      </c>
      <c r="BX40" s="79">
        <f t="shared" si="10"/>
        <v>56245.63000000001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56245.63000000001</v>
      </c>
      <c r="BM42" s="78">
        <f t="shared" si="12"/>
        <v>0</v>
      </c>
      <c r="BN42" s="77">
        <f t="shared" si="12"/>
        <v>56245.63000000001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56245.63000000001</v>
      </c>
      <c r="BW42" s="77">
        <f>BW38+BW39+BW40+BW41</f>
        <v>0</v>
      </c>
      <c r="BX42" s="95">
        <f>BX38+BX39+BX40+BX41</f>
        <v>56245.63000000001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362485.42</v>
      </c>
      <c r="BS49" s="89">
        <v>0</v>
      </c>
      <c r="BT49" s="101">
        <v>329222.44</v>
      </c>
      <c r="BU49" s="76"/>
      <c r="BV49" s="85">
        <f aca="true" t="shared" si="15" ref="BV49:BX50">D49+G49+J49+M49+P49+S49+V49+Y49+AB49+AE49+AH49+AK49+AN49+AQ49+AT49+AW49+AZ49+BC49+BF49+BI49+BL49+BO49+BR49</f>
        <v>362485.42</v>
      </c>
      <c r="BW49" s="77">
        <f t="shared" si="15"/>
        <v>0</v>
      </c>
      <c r="BX49" s="79">
        <f t="shared" si="15"/>
        <v>329222.44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20400.660000000003</v>
      </c>
      <c r="BS50" s="89">
        <v>0</v>
      </c>
      <c r="BT50" s="101">
        <v>19251.66</v>
      </c>
      <c r="BU50" s="76"/>
      <c r="BV50" s="85">
        <f t="shared" si="15"/>
        <v>20400.660000000003</v>
      </c>
      <c r="BW50" s="77">
        <f t="shared" si="15"/>
        <v>0</v>
      </c>
      <c r="BX50" s="79">
        <f t="shared" si="15"/>
        <v>19251.66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382886.07999999996</v>
      </c>
      <c r="BS51" s="78">
        <f>BS49+BS50</f>
        <v>0</v>
      </c>
      <c r="BT51" s="77">
        <f>BT49+BT50</f>
        <v>348474.1</v>
      </c>
      <c r="BU51" s="85"/>
      <c r="BV51" s="85">
        <f>BV49+BV50</f>
        <v>382886.07999999996</v>
      </c>
      <c r="BW51" s="77">
        <f>BW49+BW50</f>
        <v>0</v>
      </c>
      <c r="BX51" s="95">
        <f>BX49+BX50</f>
        <v>348474.1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795381.3399999999</v>
      </c>
      <c r="E53" s="86">
        <f t="shared" si="18"/>
        <v>35505.219999999994</v>
      </c>
      <c r="F53" s="86">
        <f t="shared" si="18"/>
        <v>766507.2799999999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128444.09</v>
      </c>
      <c r="K53" s="86">
        <f t="shared" si="18"/>
        <v>5708.18</v>
      </c>
      <c r="L53" s="86">
        <f t="shared" si="18"/>
        <v>128203.76</v>
      </c>
      <c r="M53" s="86">
        <f t="shared" si="18"/>
        <v>109654.47</v>
      </c>
      <c r="N53" s="86">
        <f t="shared" si="18"/>
        <v>49640.96</v>
      </c>
      <c r="O53" s="86">
        <f t="shared" si="18"/>
        <v>140445.34999999998</v>
      </c>
      <c r="P53" s="86">
        <f t="shared" si="18"/>
        <v>16378.24</v>
      </c>
      <c r="Q53" s="86">
        <f t="shared" si="18"/>
        <v>0</v>
      </c>
      <c r="R53" s="86">
        <f t="shared" si="18"/>
        <v>22745.4</v>
      </c>
      <c r="S53" s="86">
        <f t="shared" si="18"/>
        <v>445745.39</v>
      </c>
      <c r="T53" s="86">
        <f t="shared" si="18"/>
        <v>0</v>
      </c>
      <c r="U53" s="86">
        <f t="shared" si="18"/>
        <v>452224.24</v>
      </c>
      <c r="V53" s="86">
        <f t="shared" si="18"/>
        <v>8000</v>
      </c>
      <c r="W53" s="86">
        <f t="shared" si="18"/>
        <v>0</v>
      </c>
      <c r="X53" s="86">
        <f t="shared" si="18"/>
        <v>13697.34</v>
      </c>
      <c r="Y53" s="86">
        <f t="shared" si="18"/>
        <v>41688.159999999996</v>
      </c>
      <c r="Z53" s="86">
        <f t="shared" si="18"/>
        <v>0</v>
      </c>
      <c r="AA53" s="86">
        <f t="shared" si="18"/>
        <v>41752.31999999999</v>
      </c>
      <c r="AB53" s="86">
        <f t="shared" si="18"/>
        <v>237384.51</v>
      </c>
      <c r="AC53" s="86">
        <f t="shared" si="18"/>
        <v>0</v>
      </c>
      <c r="AD53" s="86">
        <f t="shared" si="18"/>
        <v>273025.5</v>
      </c>
      <c r="AE53" s="86">
        <f t="shared" si="18"/>
        <v>409442.21</v>
      </c>
      <c r="AF53" s="86">
        <f t="shared" si="18"/>
        <v>0</v>
      </c>
      <c r="AG53" s="86">
        <f t="shared" si="18"/>
        <v>403285.54000000004</v>
      </c>
      <c r="AH53" s="86">
        <f t="shared" si="18"/>
        <v>150</v>
      </c>
      <c r="AI53" s="86">
        <f t="shared" si="18"/>
        <v>0</v>
      </c>
      <c r="AJ53" s="86">
        <f aca="true" t="shared" si="19" ref="AJ53:BT53">AJ20+AJ28+AJ35+AJ42+AJ46+AJ51</f>
        <v>150</v>
      </c>
      <c r="AK53" s="86">
        <f t="shared" si="19"/>
        <v>89727.2</v>
      </c>
      <c r="AL53" s="86">
        <f t="shared" si="19"/>
        <v>0</v>
      </c>
      <c r="AM53" s="86">
        <f t="shared" si="19"/>
        <v>87142.15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7407.840000000001</v>
      </c>
      <c r="AR53" s="86">
        <f t="shared" si="19"/>
        <v>0</v>
      </c>
      <c r="AS53" s="86">
        <f t="shared" si="19"/>
        <v>7407.840000000001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70856.16</v>
      </c>
      <c r="AX53" s="86">
        <f t="shared" si="19"/>
        <v>0</v>
      </c>
      <c r="AY53" s="86">
        <f t="shared" si="19"/>
        <v>70756.16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77378.78000000001</v>
      </c>
      <c r="BM53" s="86">
        <f t="shared" si="19"/>
        <v>0</v>
      </c>
      <c r="BN53" s="86">
        <f t="shared" si="19"/>
        <v>77378.78000000001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382886.07999999996</v>
      </c>
      <c r="BS53" s="86">
        <f t="shared" si="19"/>
        <v>0</v>
      </c>
      <c r="BT53" s="86">
        <f t="shared" si="19"/>
        <v>348474.1</v>
      </c>
      <c r="BU53" s="86">
        <f>BU8</f>
        <v>0</v>
      </c>
      <c r="BV53" s="102">
        <f>BV8+BV20+BV28+BV35+BV42+BV46+BV51</f>
        <v>2820524.4699999997</v>
      </c>
      <c r="BW53" s="87">
        <f>BW20+BW28+BW35+BW42+BW46+BW51</f>
        <v>90854.35999999999</v>
      </c>
      <c r="BX53" s="87">
        <f>BX20+BX28+BX35+BX42+BX46+BX51</f>
        <v>2833195.76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IF((Spese_Rendiconto_2016!BV53+Spese_Rendiconto_2016!BW53-Entrate_Rendiconto_2016!D58)&lt;0,Entrate_Rendiconto_2016!D58-Spese_Rendiconto_2016!BV53-Spese_Rendiconto_2016!BW53,0)</f>
        <v>308585.95000000007</v>
      </c>
      <c r="BW54" s="93"/>
      <c r="BX54" s="94">
        <f>IF((Spese_Rendiconto_2016!BX53-Entrate_Rendiconto_2016!E58)&lt;0,Entrate_Rendiconto_2016!E58-Spese_Rendiconto_2016!BX53,0)</f>
        <v>961892.3300000001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2017-06-20T12:56:38Z</dcterms:modified>
  <cp:category/>
  <cp:version/>
  <cp:contentType/>
  <cp:contentStatus/>
</cp:coreProperties>
</file>