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<sst xmlns="http://schemas.openxmlformats.org/spreadsheetml/2006/main" count="870" uniqueCount="149">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</sst>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54598.11</v>
      </c>
      <c r="E5" s="38"/>
    </row>
    <row r="6" spans="2:5" ht="15">
      <c r="B6" s="8"/>
      <c r="C6" s="5" t="s">
        <v>5</v>
      </c>
      <c r="D6" s="39">
        <v>373343.11</v>
      </c>
      <c r="E6" s="40"/>
    </row>
    <row r="7" spans="2:5" ht="15">
      <c r="B7" s="8"/>
      <c r="C7" s="5" t="s">
        <v>6</v>
      </c>
      <c r="D7" s="39">
        <v>515876.5</v>
      </c>
      <c r="E7" s="40"/>
    </row>
    <row r="8" spans="2:5" ht="15.75" thickBot="1">
      <c r="B8" s="9"/>
      <c r="C8" s="6" t="s">
        <v>7</v>
      </c>
      <c r="D8" s="41"/>
      <c r="E8" s="42">
        <v>1857475.95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777245.7599999999</v>
      </c>
      <c r="E10" s="45">
        <v>770539.9099999999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383459.76999999996</v>
      </c>
      <c r="E14" s="45">
        <v>387204.04000000004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1160705.5299999998</v>
      </c>
      <c r="E16" s="51">
        <f>E10+E11+E12+E13+E14+E15</f>
        <v>1157743.95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72391.45999999999</v>
      </c>
      <c r="E18" s="45">
        <v>72704.87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72391.45999999999</v>
      </c>
      <c r="E23" s="51">
        <f>E18+E19+E20+E21+E22</f>
        <v>72704.87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359912.31999999995</v>
      </c>
      <c r="E25" s="45">
        <v>357107.12</v>
      </c>
    </row>
    <row r="26" spans="2:5" ht="15">
      <c r="B26" s="13">
        <v>30200</v>
      </c>
      <c r="C26" s="54" t="s">
        <v>28</v>
      </c>
      <c r="D26" s="39">
        <v>41922.430000000124</v>
      </c>
      <c r="E26" s="45">
        <v>30880.659999999996</v>
      </c>
    </row>
    <row r="27" spans="2:5" ht="15">
      <c r="B27" s="13">
        <v>30300</v>
      </c>
      <c r="C27" s="54" t="s">
        <v>29</v>
      </c>
      <c r="D27" s="39">
        <v>0.21</v>
      </c>
      <c r="E27" s="45">
        <v>9.35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149894.32</v>
      </c>
      <c r="E29" s="50">
        <v>132983.52000000002</v>
      </c>
    </row>
    <row r="30" spans="2:5" ht="15.75" thickBot="1">
      <c r="B30" s="16">
        <v>30000</v>
      </c>
      <c r="C30" s="15" t="s">
        <v>32</v>
      </c>
      <c r="D30" s="48">
        <f>D25+D26+D27+D28+D29</f>
        <v>551729.28</v>
      </c>
      <c r="E30" s="51">
        <f>E25+E26+E27+E28+E29</f>
        <v>520980.64999999997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218774.29</v>
      </c>
      <c r="E33" s="59">
        <v>244317.31</v>
      </c>
    </row>
    <row r="34" spans="2:5" ht="15">
      <c r="B34" s="13">
        <v>40300</v>
      </c>
      <c r="C34" s="54" t="s">
        <v>37</v>
      </c>
      <c r="D34" s="61">
        <v>5102.44</v>
      </c>
      <c r="E34" s="45">
        <v>5102.44</v>
      </c>
    </row>
    <row r="35" spans="2:5" ht="15">
      <c r="B35" s="13">
        <v>40400</v>
      </c>
      <c r="C35" s="54" t="s">
        <v>38</v>
      </c>
      <c r="D35" s="39">
        <v>12307</v>
      </c>
      <c r="E35" s="45">
        <v>12307</v>
      </c>
    </row>
    <row r="36" spans="2:5" ht="15">
      <c r="B36" s="13">
        <v>40500</v>
      </c>
      <c r="C36" s="54" t="s">
        <v>39</v>
      </c>
      <c r="D36" s="49">
        <v>29531.269999999997</v>
      </c>
      <c r="E36" s="50">
        <v>29531.269999999997</v>
      </c>
    </row>
    <row r="37" spans="2:5" ht="15.75" thickBot="1">
      <c r="B37" s="16">
        <v>40000</v>
      </c>
      <c r="C37" s="15" t="s">
        <v>40</v>
      </c>
      <c r="D37" s="48">
        <f>D32+D33+D34+D35+D36</f>
        <v>265715</v>
      </c>
      <c r="E37" s="51">
        <f>E32+E33+E34+E35+E36</f>
        <v>291258.02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308455.79</v>
      </c>
      <c r="E54" s="45">
        <v>301144.29</v>
      </c>
    </row>
    <row r="55" spans="2:5" ht="15">
      <c r="B55" s="13">
        <v>90200</v>
      </c>
      <c r="C55" s="54" t="s">
        <v>62</v>
      </c>
      <c r="D55" s="61">
        <v>29169.440000000002</v>
      </c>
      <c r="E55" s="62">
        <v>28599.16</v>
      </c>
    </row>
    <row r="56" spans="2:5" ht="15.75" thickBot="1">
      <c r="B56" s="16">
        <v>90000</v>
      </c>
      <c r="C56" s="15" t="s">
        <v>63</v>
      </c>
      <c r="D56" s="48">
        <f>D54+D55</f>
        <v>337625.23</v>
      </c>
      <c r="E56" s="51">
        <f>E54+E55</f>
        <v>329743.44999999995</v>
      </c>
    </row>
    <row r="57" spans="2:5" ht="16.5" thickBot="1" thickTop="1">
      <c r="B57" s="109" t="s">
        <v>64</v>
      </c>
      <c r="C57" s="110"/>
      <c r="D57" s="52">
        <f>D16+D23+D30+D37+D43+D49+D52+D56</f>
        <v>2388166.5</v>
      </c>
      <c r="E57" s="55">
        <f>E16+E23+E30+E37+E43+E49+E52+E56</f>
        <v>2372430.9399999995</v>
      </c>
    </row>
    <row r="58" spans="2:5" ht="16.5" thickBot="1" thickTop="1">
      <c r="B58" s="109" t="s">
        <v>65</v>
      </c>
      <c r="C58" s="110"/>
      <c r="D58" s="52">
        <f>D57+D5+D6+D7+D8</f>
        <v>3331984.2199999997</v>
      </c>
      <c r="E58" s="55">
        <f>E57+E5+E6+E7+E8</f>
        <v>4229906.89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317062.31000000006</v>
      </c>
      <c r="E10" s="89">
        <v>31696.599999999995</v>
      </c>
      <c r="F10" s="90">
        <v>319934.17000000004</v>
      </c>
      <c r="G10" s="88"/>
      <c r="H10" s="89"/>
      <c r="I10" s="90"/>
      <c r="J10" s="97">
        <v>95337.39999999998</v>
      </c>
      <c r="K10" s="89">
        <v>1598.43</v>
      </c>
      <c r="L10" s="101">
        <v>95337.40000000001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54266.939999999995</v>
      </c>
      <c r="AF10" s="89">
        <v>0</v>
      </c>
      <c r="AG10" s="90">
        <v>54266.94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466666.65</v>
      </c>
      <c r="BW10" s="77">
        <f aca="true" t="shared" si="1" ref="BW10:BW19">E10+H10+K10+N10+Q10+T10+W10+Z10+AC10+AF10+AI10+AL10+AO10+AR10+AU10+AX10+BA10+BD10+BG10+BJ10+BM10+BP10+BS10</f>
        <v>33295.02999999999</v>
      </c>
      <c r="BX10" s="79">
        <f aca="true" t="shared" si="2" ref="BX10:BX19">F10+I10+L10+O10+R10+U10+X10+AA10+AD10+AG10+AJ10+AM10+AP10+AS10+AV10+AY10+BB10+BE10+BH10+BK10+BN10+BQ10+BT10</f>
        <v>469538.51000000007</v>
      </c>
    </row>
    <row r="11" spans="2:76" ht="15">
      <c r="B11" s="13">
        <v>102</v>
      </c>
      <c r="C11" s="25" t="s">
        <v>92</v>
      </c>
      <c r="D11" s="88">
        <v>22729.42</v>
      </c>
      <c r="E11" s="89">
        <v>2187.2799999999997</v>
      </c>
      <c r="F11" s="90">
        <v>23974.38</v>
      </c>
      <c r="G11" s="88"/>
      <c r="H11" s="89"/>
      <c r="I11" s="90"/>
      <c r="J11" s="97">
        <v>6348.17</v>
      </c>
      <c r="K11" s="89">
        <v>109.74</v>
      </c>
      <c r="L11" s="101">
        <v>6348.169999999998</v>
      </c>
      <c r="M11" s="91">
        <v>0</v>
      </c>
      <c r="N11" s="89">
        <v>0</v>
      </c>
      <c r="O11" s="90">
        <v>0</v>
      </c>
      <c r="P11" s="91">
        <v>0</v>
      </c>
      <c r="Q11" s="89">
        <v>0</v>
      </c>
      <c r="R11" s="90">
        <v>0</v>
      </c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3493.34</v>
      </c>
      <c r="AF11" s="89">
        <v>0</v>
      </c>
      <c r="AG11" s="90">
        <v>3493.3400000000006</v>
      </c>
      <c r="AH11" s="91"/>
      <c r="AI11" s="89"/>
      <c r="AJ11" s="90"/>
      <c r="AK11" s="91">
        <v>0</v>
      </c>
      <c r="AL11" s="89">
        <v>0</v>
      </c>
      <c r="AM11" s="90">
        <v>0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32570.929999999997</v>
      </c>
      <c r="BW11" s="77">
        <f t="shared" si="1"/>
        <v>2297.0199999999995</v>
      </c>
      <c r="BX11" s="79">
        <f t="shared" si="2"/>
        <v>33815.89</v>
      </c>
    </row>
    <row r="12" spans="2:76" ht="15">
      <c r="B12" s="13">
        <v>103</v>
      </c>
      <c r="C12" s="25" t="s">
        <v>93</v>
      </c>
      <c r="D12" s="88">
        <v>202158.27000000002</v>
      </c>
      <c r="E12" s="89">
        <v>4990.19</v>
      </c>
      <c r="F12" s="90">
        <v>184825.49000000005</v>
      </c>
      <c r="G12" s="88"/>
      <c r="H12" s="89"/>
      <c r="I12" s="90"/>
      <c r="J12" s="97">
        <v>18476.73</v>
      </c>
      <c r="K12" s="89">
        <v>0</v>
      </c>
      <c r="L12" s="101">
        <v>17352.97</v>
      </c>
      <c r="M12" s="91">
        <v>118177.72000000002</v>
      </c>
      <c r="N12" s="89">
        <v>0</v>
      </c>
      <c r="O12" s="90">
        <v>112218.10000000002</v>
      </c>
      <c r="P12" s="91">
        <v>7813.310000000001</v>
      </c>
      <c r="Q12" s="89">
        <v>0</v>
      </c>
      <c r="R12" s="90">
        <v>6059.369999999999</v>
      </c>
      <c r="S12" s="91">
        <v>11177.42</v>
      </c>
      <c r="T12" s="89">
        <v>0</v>
      </c>
      <c r="U12" s="90">
        <v>3919.68</v>
      </c>
      <c r="V12" s="91">
        <v>2895.58</v>
      </c>
      <c r="W12" s="89">
        <v>0</v>
      </c>
      <c r="X12" s="90">
        <v>4287.58</v>
      </c>
      <c r="Y12" s="91">
        <v>0</v>
      </c>
      <c r="Z12" s="89">
        <v>0</v>
      </c>
      <c r="AA12" s="90">
        <v>0</v>
      </c>
      <c r="AB12" s="91">
        <v>235908.99</v>
      </c>
      <c r="AC12" s="89">
        <v>0</v>
      </c>
      <c r="AD12" s="90">
        <v>238974.08</v>
      </c>
      <c r="AE12" s="91">
        <v>156353.81</v>
      </c>
      <c r="AF12" s="89">
        <v>0</v>
      </c>
      <c r="AG12" s="90">
        <v>161156.09000000003</v>
      </c>
      <c r="AH12" s="91">
        <v>0</v>
      </c>
      <c r="AI12" s="89">
        <v>0</v>
      </c>
      <c r="AJ12" s="90">
        <v>0</v>
      </c>
      <c r="AK12" s="91">
        <v>26909.53</v>
      </c>
      <c r="AL12" s="89">
        <v>12767.84</v>
      </c>
      <c r="AM12" s="90">
        <v>24178.940000000002</v>
      </c>
      <c r="AN12" s="91"/>
      <c r="AO12" s="89"/>
      <c r="AP12" s="90"/>
      <c r="AQ12" s="91">
        <v>6384.280000000001</v>
      </c>
      <c r="AR12" s="89">
        <v>0</v>
      </c>
      <c r="AS12" s="90">
        <v>6384.28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786255.6400000001</v>
      </c>
      <c r="BW12" s="77">
        <f t="shared" si="1"/>
        <v>17758.03</v>
      </c>
      <c r="BX12" s="79">
        <f t="shared" si="2"/>
        <v>759356.5800000001</v>
      </c>
    </row>
    <row r="13" spans="2:76" ht="15">
      <c r="B13" s="13">
        <v>104</v>
      </c>
      <c r="C13" s="25" t="s">
        <v>19</v>
      </c>
      <c r="D13" s="88">
        <v>831.51</v>
      </c>
      <c r="E13" s="89">
        <v>0</v>
      </c>
      <c r="F13" s="90">
        <v>826.51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3910.9</v>
      </c>
      <c r="N13" s="89">
        <v>0</v>
      </c>
      <c r="O13" s="90">
        <v>5210.9</v>
      </c>
      <c r="P13" s="91">
        <v>200</v>
      </c>
      <c r="Q13" s="89">
        <v>0</v>
      </c>
      <c r="R13" s="90">
        <v>200</v>
      </c>
      <c r="S13" s="91">
        <v>6530</v>
      </c>
      <c r="T13" s="89">
        <v>0</v>
      </c>
      <c r="U13" s="90">
        <v>6530</v>
      </c>
      <c r="V13" s="91">
        <v>1908</v>
      </c>
      <c r="W13" s="89">
        <v>0</v>
      </c>
      <c r="X13" s="90">
        <v>1908</v>
      </c>
      <c r="Y13" s="91">
        <v>2455.88</v>
      </c>
      <c r="Z13" s="89">
        <v>0</v>
      </c>
      <c r="AA13" s="90">
        <v>2455.88</v>
      </c>
      <c r="AB13" s="91">
        <v>3246.3900000000003</v>
      </c>
      <c r="AC13" s="89">
        <v>0</v>
      </c>
      <c r="AD13" s="90">
        <v>2302.26</v>
      </c>
      <c r="AE13" s="91">
        <v>961.71</v>
      </c>
      <c r="AF13" s="89">
        <v>0</v>
      </c>
      <c r="AG13" s="90">
        <v>961.71</v>
      </c>
      <c r="AH13" s="91">
        <v>0</v>
      </c>
      <c r="AI13" s="89">
        <v>0</v>
      </c>
      <c r="AJ13" s="90">
        <v>2000</v>
      </c>
      <c r="AK13" s="91">
        <v>102327.65000000001</v>
      </c>
      <c r="AL13" s="89">
        <v>0</v>
      </c>
      <c r="AM13" s="90">
        <v>107327.37000000001</v>
      </c>
      <c r="AN13" s="91"/>
      <c r="AO13" s="89"/>
      <c r="AP13" s="90"/>
      <c r="AQ13" s="91">
        <v>694.78</v>
      </c>
      <c r="AR13" s="89">
        <v>0</v>
      </c>
      <c r="AS13" s="90">
        <v>694.78</v>
      </c>
      <c r="AT13" s="91"/>
      <c r="AU13" s="89"/>
      <c r="AV13" s="90"/>
      <c r="AW13" s="97">
        <v>6264</v>
      </c>
      <c r="AX13" s="89">
        <v>0</v>
      </c>
      <c r="AY13" s="101">
        <v>6360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129330.82</v>
      </c>
      <c r="BW13" s="77">
        <f t="shared" si="1"/>
        <v>0</v>
      </c>
      <c r="BX13" s="79">
        <f t="shared" si="2"/>
        <v>136777.41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12037.42</v>
      </c>
      <c r="BM16" s="89">
        <v>0</v>
      </c>
      <c r="BN16" s="90">
        <v>12037.42</v>
      </c>
      <c r="BO16" s="91"/>
      <c r="BP16" s="89"/>
      <c r="BQ16" s="90"/>
      <c r="BR16" s="97"/>
      <c r="BS16" s="89"/>
      <c r="BT16" s="101"/>
      <c r="BU16" s="76"/>
      <c r="BV16" s="85">
        <f t="shared" si="0"/>
        <v>12037.42</v>
      </c>
      <c r="BW16" s="77">
        <f t="shared" si="1"/>
        <v>0</v>
      </c>
      <c r="BX16" s="79">
        <f t="shared" si="2"/>
        <v>12037.42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5941.93</v>
      </c>
      <c r="E18" s="89">
        <v>0</v>
      </c>
      <c r="F18" s="90">
        <v>5941.93</v>
      </c>
      <c r="G18" s="88"/>
      <c r="H18" s="89"/>
      <c r="I18" s="90"/>
      <c r="J18" s="97">
        <v>170.60000000000002</v>
      </c>
      <c r="K18" s="89">
        <v>0</v>
      </c>
      <c r="L18" s="101">
        <v>103.80000000000001</v>
      </c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>
        <v>0</v>
      </c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6112.530000000001</v>
      </c>
      <c r="BW18" s="77">
        <f t="shared" si="1"/>
        <v>0</v>
      </c>
      <c r="BX18" s="79">
        <f t="shared" si="2"/>
        <v>6045.7300000000005</v>
      </c>
    </row>
    <row r="19" spans="2:76" ht="15">
      <c r="B19" s="13">
        <v>110</v>
      </c>
      <c r="C19" s="25" t="s">
        <v>98</v>
      </c>
      <c r="D19" s="88">
        <v>26411.019999999997</v>
      </c>
      <c r="E19" s="89">
        <v>0</v>
      </c>
      <c r="F19" s="90">
        <v>26411.019999999997</v>
      </c>
      <c r="G19" s="88"/>
      <c r="H19" s="89"/>
      <c r="I19" s="90"/>
      <c r="J19" s="97">
        <v>0</v>
      </c>
      <c r="K19" s="89">
        <v>0</v>
      </c>
      <c r="L19" s="101">
        <v>0</v>
      </c>
      <c r="M19" s="97">
        <v>0</v>
      </c>
      <c r="N19" s="89">
        <v>0</v>
      </c>
      <c r="O19" s="101">
        <v>0</v>
      </c>
      <c r="P19" s="97">
        <v>0</v>
      </c>
      <c r="Q19" s="89">
        <v>0</v>
      </c>
      <c r="R19" s="101">
        <v>0</v>
      </c>
      <c r="S19" s="97">
        <v>0</v>
      </c>
      <c r="T19" s="89">
        <v>0</v>
      </c>
      <c r="U19" s="101">
        <v>0</v>
      </c>
      <c r="V19" s="97"/>
      <c r="W19" s="89"/>
      <c r="X19" s="101"/>
      <c r="Y19" s="97">
        <v>0</v>
      </c>
      <c r="Z19" s="89">
        <v>0</v>
      </c>
      <c r="AA19" s="101">
        <v>6768.1</v>
      </c>
      <c r="AB19" s="97"/>
      <c r="AC19" s="89"/>
      <c r="AD19" s="101"/>
      <c r="AE19" s="97">
        <v>0</v>
      </c>
      <c r="AF19" s="89">
        <v>0</v>
      </c>
      <c r="AG19" s="101">
        <v>0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26411.019999999997</v>
      </c>
      <c r="BW19" s="77">
        <f t="shared" si="1"/>
        <v>0</v>
      </c>
      <c r="BX19" s="79">
        <f t="shared" si="2"/>
        <v>33179.119999999995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575134.4600000001</v>
      </c>
      <c r="E20" s="78">
        <f t="shared" si="3"/>
        <v>38874.07</v>
      </c>
      <c r="F20" s="79">
        <f t="shared" si="3"/>
        <v>561913.5000000001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120332.89999999998</v>
      </c>
      <c r="K20" s="78">
        <f t="shared" si="3"/>
        <v>1708.17</v>
      </c>
      <c r="L20" s="77">
        <f t="shared" si="3"/>
        <v>119142.34000000001</v>
      </c>
      <c r="M20" s="98">
        <f t="shared" si="3"/>
        <v>122088.62000000001</v>
      </c>
      <c r="N20" s="78">
        <f t="shared" si="3"/>
        <v>0</v>
      </c>
      <c r="O20" s="77">
        <f t="shared" si="3"/>
        <v>117429.00000000001</v>
      </c>
      <c r="P20" s="98">
        <f t="shared" si="3"/>
        <v>8013.310000000001</v>
      </c>
      <c r="Q20" s="78">
        <f t="shared" si="3"/>
        <v>0</v>
      </c>
      <c r="R20" s="77">
        <f t="shared" si="3"/>
        <v>6259.369999999999</v>
      </c>
      <c r="S20" s="98">
        <f t="shared" si="3"/>
        <v>17707.42</v>
      </c>
      <c r="T20" s="78">
        <f t="shared" si="3"/>
        <v>0</v>
      </c>
      <c r="U20" s="77">
        <f t="shared" si="3"/>
        <v>10449.68</v>
      </c>
      <c r="V20" s="98">
        <f t="shared" si="3"/>
        <v>4803.58</v>
      </c>
      <c r="W20" s="78">
        <f t="shared" si="3"/>
        <v>0</v>
      </c>
      <c r="X20" s="77">
        <f t="shared" si="3"/>
        <v>6195.58</v>
      </c>
      <c r="Y20" s="98">
        <f t="shared" si="3"/>
        <v>2455.88</v>
      </c>
      <c r="Z20" s="78">
        <f t="shared" si="3"/>
        <v>0</v>
      </c>
      <c r="AA20" s="77">
        <f t="shared" si="3"/>
        <v>9223.98</v>
      </c>
      <c r="AB20" s="98">
        <f t="shared" si="3"/>
        <v>239155.38</v>
      </c>
      <c r="AC20" s="78">
        <f t="shared" si="3"/>
        <v>0</v>
      </c>
      <c r="AD20" s="77">
        <f t="shared" si="3"/>
        <v>241276.34</v>
      </c>
      <c r="AE20" s="98">
        <f t="shared" si="3"/>
        <v>215075.8</v>
      </c>
      <c r="AF20" s="78">
        <f t="shared" si="3"/>
        <v>0</v>
      </c>
      <c r="AG20" s="77">
        <f t="shared" si="3"/>
        <v>219878.08000000002</v>
      </c>
      <c r="AH20" s="98">
        <f t="shared" si="3"/>
        <v>0</v>
      </c>
      <c r="AI20" s="78">
        <f t="shared" si="3"/>
        <v>0</v>
      </c>
      <c r="AJ20" s="77">
        <f t="shared" si="3"/>
        <v>2000</v>
      </c>
      <c r="AK20" s="98">
        <f t="shared" si="3"/>
        <v>129237.18000000001</v>
      </c>
      <c r="AL20" s="78">
        <f t="shared" si="3"/>
        <v>12767.84</v>
      </c>
      <c r="AM20" s="77">
        <f t="shared" si="3"/>
        <v>131506.31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7079.06</v>
      </c>
      <c r="AR20" s="78">
        <f t="shared" si="3"/>
        <v>0</v>
      </c>
      <c r="AS20" s="77">
        <f t="shared" si="3"/>
        <v>7079.0599999999995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6264</v>
      </c>
      <c r="AX20" s="78">
        <f t="shared" si="3"/>
        <v>0</v>
      </c>
      <c r="AY20" s="77">
        <f t="shared" si="3"/>
        <v>6360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12037.42</v>
      </c>
      <c r="BM20" s="78">
        <f t="shared" si="3"/>
        <v>0</v>
      </c>
      <c r="BN20" s="77">
        <f t="shared" si="3"/>
        <v>12037.42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1459385.0100000002</v>
      </c>
      <c r="BW20" s="77">
        <f>BW10+BW11+BW12+BW13+BW14+BW15+BW16+BW17+BW18+BW19</f>
        <v>53350.07999999999</v>
      </c>
      <c r="BX20" s="95">
        <f>BX10+BX11+BX12+BX13+BX14+BX15+BX16+BX17+BX18+BX19</f>
        <v>1450750.6600000001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54256.53999999999</v>
      </c>
      <c r="E24" s="89">
        <v>481.9</v>
      </c>
      <c r="F24" s="90">
        <v>121592.69</v>
      </c>
      <c r="G24" s="88"/>
      <c r="H24" s="89"/>
      <c r="I24" s="90"/>
      <c r="J24" s="97">
        <v>7989.34</v>
      </c>
      <c r="K24" s="89">
        <v>0</v>
      </c>
      <c r="L24" s="101">
        <v>7989.34</v>
      </c>
      <c r="M24" s="97">
        <v>0</v>
      </c>
      <c r="N24" s="89">
        <v>0</v>
      </c>
      <c r="O24" s="101">
        <v>7678.97</v>
      </c>
      <c r="P24" s="97">
        <v>6183.339999999999</v>
      </c>
      <c r="Q24" s="89">
        <v>0</v>
      </c>
      <c r="R24" s="101">
        <v>6183.339999999999</v>
      </c>
      <c r="S24" s="97">
        <v>22347</v>
      </c>
      <c r="T24" s="89">
        <v>0</v>
      </c>
      <c r="U24" s="101">
        <v>56457.68</v>
      </c>
      <c r="V24" s="97">
        <v>44162.06</v>
      </c>
      <c r="W24" s="89">
        <v>114250</v>
      </c>
      <c r="X24" s="101">
        <v>44162.06</v>
      </c>
      <c r="Y24" s="97">
        <v>30541.729999999992</v>
      </c>
      <c r="Z24" s="89">
        <v>34000</v>
      </c>
      <c r="AA24" s="101">
        <v>32860.53</v>
      </c>
      <c r="AB24" s="97">
        <v>0</v>
      </c>
      <c r="AC24" s="89">
        <v>0</v>
      </c>
      <c r="AD24" s="101">
        <v>0</v>
      </c>
      <c r="AE24" s="97">
        <v>316114.77</v>
      </c>
      <c r="AF24" s="89">
        <v>266969.75</v>
      </c>
      <c r="AG24" s="101">
        <v>298032.92000000004</v>
      </c>
      <c r="AH24" s="97"/>
      <c r="AI24" s="89"/>
      <c r="AJ24" s="101"/>
      <c r="AK24" s="97">
        <v>70075.55</v>
      </c>
      <c r="AL24" s="89">
        <v>59293.2</v>
      </c>
      <c r="AM24" s="101">
        <v>70075.55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551670.33</v>
      </c>
      <c r="BW24" s="77">
        <f t="shared" si="4"/>
        <v>474994.85000000003</v>
      </c>
      <c r="BX24" s="79">
        <f t="shared" si="4"/>
        <v>645033.0800000001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>
        <v>0</v>
      </c>
      <c r="T25" s="89">
        <v>0</v>
      </c>
      <c r="U25" s="101">
        <v>0</v>
      </c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0</v>
      </c>
      <c r="AE25" s="97">
        <v>0</v>
      </c>
      <c r="AF25" s="89">
        <v>0</v>
      </c>
      <c r="AG25" s="101">
        <v>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>
        <v>0</v>
      </c>
      <c r="T26" s="89">
        <v>0</v>
      </c>
      <c r="U26" s="101">
        <v>0</v>
      </c>
      <c r="V26" s="97"/>
      <c r="W26" s="89"/>
      <c r="X26" s="101"/>
      <c r="Y26" s="97">
        <v>0</v>
      </c>
      <c r="Z26" s="89">
        <v>0</v>
      </c>
      <c r="AA26" s="101">
        <v>0</v>
      </c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>
        <v>0</v>
      </c>
      <c r="K27" s="89">
        <v>0</v>
      </c>
      <c r="L27" s="101">
        <v>0</v>
      </c>
      <c r="M27" s="97">
        <v>0</v>
      </c>
      <c r="N27" s="89">
        <v>0</v>
      </c>
      <c r="O27" s="101">
        <v>0</v>
      </c>
      <c r="P27" s="97">
        <v>0</v>
      </c>
      <c r="Q27" s="89">
        <v>0</v>
      </c>
      <c r="R27" s="101">
        <v>0</v>
      </c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54256.53999999999</v>
      </c>
      <c r="E28" s="78">
        <f t="shared" si="5"/>
        <v>481.9</v>
      </c>
      <c r="F28" s="79">
        <f t="shared" si="5"/>
        <v>121592.69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7989.34</v>
      </c>
      <c r="K28" s="78">
        <f t="shared" si="5"/>
        <v>0</v>
      </c>
      <c r="L28" s="77">
        <f t="shared" si="5"/>
        <v>7989.34</v>
      </c>
      <c r="M28" s="98">
        <f t="shared" si="5"/>
        <v>0</v>
      </c>
      <c r="N28" s="78">
        <f t="shared" si="5"/>
        <v>0</v>
      </c>
      <c r="O28" s="77">
        <f t="shared" si="5"/>
        <v>7678.97</v>
      </c>
      <c r="P28" s="98">
        <f t="shared" si="5"/>
        <v>6183.339999999999</v>
      </c>
      <c r="Q28" s="78">
        <f t="shared" si="5"/>
        <v>0</v>
      </c>
      <c r="R28" s="77">
        <f t="shared" si="5"/>
        <v>6183.339999999999</v>
      </c>
      <c r="S28" s="98">
        <f t="shared" si="5"/>
        <v>22347</v>
      </c>
      <c r="T28" s="78">
        <f t="shared" si="5"/>
        <v>0</v>
      </c>
      <c r="U28" s="77">
        <f t="shared" si="5"/>
        <v>56457.68</v>
      </c>
      <c r="V28" s="98">
        <f t="shared" si="5"/>
        <v>44162.06</v>
      </c>
      <c r="W28" s="78">
        <f t="shared" si="5"/>
        <v>114250</v>
      </c>
      <c r="X28" s="77">
        <f t="shared" si="5"/>
        <v>44162.06</v>
      </c>
      <c r="Y28" s="98">
        <f t="shared" si="5"/>
        <v>30541.729999999992</v>
      </c>
      <c r="Z28" s="78">
        <f t="shared" si="5"/>
        <v>34000</v>
      </c>
      <c r="AA28" s="77">
        <f t="shared" si="5"/>
        <v>32860.53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316114.77</v>
      </c>
      <c r="AF28" s="78">
        <f t="shared" si="5"/>
        <v>266969.75</v>
      </c>
      <c r="AG28" s="77">
        <f t="shared" si="5"/>
        <v>298032.92000000004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70075.55</v>
      </c>
      <c r="AL28" s="78">
        <f t="shared" si="6"/>
        <v>59293.2</v>
      </c>
      <c r="AM28" s="77">
        <f t="shared" si="6"/>
        <v>70075.55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551670.33</v>
      </c>
      <c r="BW28" s="77">
        <f>BW23+BW24+BW25+BW26+BW27</f>
        <v>474994.85000000003</v>
      </c>
      <c r="BX28" s="95">
        <f>BX23+BX24+BX25+BX26+BX27</f>
        <v>645033.0800000001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23367.239999999998</v>
      </c>
      <c r="BM40" s="89">
        <v>0</v>
      </c>
      <c r="BN40" s="101">
        <v>23367.239999999998</v>
      </c>
      <c r="BO40" s="97"/>
      <c r="BP40" s="89"/>
      <c r="BQ40" s="101"/>
      <c r="BR40" s="97"/>
      <c r="BS40" s="89"/>
      <c r="BT40" s="101"/>
      <c r="BU40" s="76"/>
      <c r="BV40" s="85">
        <f t="shared" si="10"/>
        <v>23367.239999999998</v>
      </c>
      <c r="BW40" s="77">
        <f t="shared" si="10"/>
        <v>0</v>
      </c>
      <c r="BX40" s="79">
        <f t="shared" si="10"/>
        <v>23367.239999999998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23367.239999999998</v>
      </c>
      <c r="BM42" s="78">
        <f t="shared" si="12"/>
        <v>0</v>
      </c>
      <c r="BN42" s="77">
        <f t="shared" si="12"/>
        <v>23367.239999999998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23367.239999999998</v>
      </c>
      <c r="BW42" s="77">
        <f>BW38+BW39+BW40+BW41</f>
        <v>0</v>
      </c>
      <c r="BX42" s="95">
        <f>BX38+BX39+BX40+BX41</f>
        <v>23367.239999999998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308455.79</v>
      </c>
      <c r="BS49" s="89">
        <v>0</v>
      </c>
      <c r="BT49" s="101">
        <v>321119.31999999995</v>
      </c>
      <c r="BU49" s="76"/>
      <c r="BV49" s="85">
        <f aca="true" t="shared" si="15" ref="BV49:BX50">D49+G49+J49+M49+P49+S49+V49+Y49+AB49+AE49+AH49+AK49+AN49+AQ49+AT49+AW49+AZ49+BC49+BF49+BI49+BL49+BO49+BR49</f>
        <v>308455.79</v>
      </c>
      <c r="BW49" s="77">
        <f t="shared" si="15"/>
        <v>0</v>
      </c>
      <c r="BX49" s="79">
        <f t="shared" si="15"/>
        <v>321119.31999999995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29169.440000000002</v>
      </c>
      <c r="BS50" s="89">
        <v>0</v>
      </c>
      <c r="BT50" s="101">
        <v>29388.11</v>
      </c>
      <c r="BU50" s="76"/>
      <c r="BV50" s="85">
        <f t="shared" si="15"/>
        <v>29169.440000000002</v>
      </c>
      <c r="BW50" s="77">
        <f t="shared" si="15"/>
        <v>0</v>
      </c>
      <c r="BX50" s="79">
        <f t="shared" si="15"/>
        <v>29388.11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337625.23</v>
      </c>
      <c r="BS51" s="78">
        <f>BS49+BS50</f>
        <v>0</v>
      </c>
      <c r="BT51" s="77">
        <f>BT49+BT50</f>
        <v>350507.42999999993</v>
      </c>
      <c r="BU51" s="85"/>
      <c r="BV51" s="85">
        <f>BV49+BV50</f>
        <v>337625.23</v>
      </c>
      <c r="BW51" s="77">
        <f>BW49+BW50</f>
        <v>0</v>
      </c>
      <c r="BX51" s="95">
        <f>BX49+BX50</f>
        <v>350507.42999999993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629391.0000000001</v>
      </c>
      <c r="E53" s="86">
        <f t="shared" si="18"/>
        <v>39355.97</v>
      </c>
      <c r="F53" s="86">
        <f t="shared" si="18"/>
        <v>683506.1900000002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128322.23999999998</v>
      </c>
      <c r="K53" s="86">
        <f t="shared" si="18"/>
        <v>1708.17</v>
      </c>
      <c r="L53" s="86">
        <f t="shared" si="18"/>
        <v>127131.68000000001</v>
      </c>
      <c r="M53" s="86">
        <f t="shared" si="18"/>
        <v>122088.62000000001</v>
      </c>
      <c r="N53" s="86">
        <f t="shared" si="18"/>
        <v>0</v>
      </c>
      <c r="O53" s="86">
        <f t="shared" si="18"/>
        <v>125107.97000000002</v>
      </c>
      <c r="P53" s="86">
        <f t="shared" si="18"/>
        <v>14196.650000000001</v>
      </c>
      <c r="Q53" s="86">
        <f t="shared" si="18"/>
        <v>0</v>
      </c>
      <c r="R53" s="86">
        <f t="shared" si="18"/>
        <v>12442.71</v>
      </c>
      <c r="S53" s="86">
        <f t="shared" si="18"/>
        <v>40054.42</v>
      </c>
      <c r="T53" s="86">
        <f t="shared" si="18"/>
        <v>0</v>
      </c>
      <c r="U53" s="86">
        <f t="shared" si="18"/>
        <v>66907.36</v>
      </c>
      <c r="V53" s="86">
        <f t="shared" si="18"/>
        <v>48965.64</v>
      </c>
      <c r="W53" s="86">
        <f t="shared" si="18"/>
        <v>114250</v>
      </c>
      <c r="X53" s="86">
        <f t="shared" si="18"/>
        <v>50357.64</v>
      </c>
      <c r="Y53" s="86">
        <f t="shared" si="18"/>
        <v>32997.60999999999</v>
      </c>
      <c r="Z53" s="86">
        <f t="shared" si="18"/>
        <v>34000</v>
      </c>
      <c r="AA53" s="86">
        <f t="shared" si="18"/>
        <v>42084.509999999995</v>
      </c>
      <c r="AB53" s="86">
        <f t="shared" si="18"/>
        <v>239155.38</v>
      </c>
      <c r="AC53" s="86">
        <f t="shared" si="18"/>
        <v>0</v>
      </c>
      <c r="AD53" s="86">
        <f t="shared" si="18"/>
        <v>241276.34</v>
      </c>
      <c r="AE53" s="86">
        <f t="shared" si="18"/>
        <v>531190.5700000001</v>
      </c>
      <c r="AF53" s="86">
        <f t="shared" si="18"/>
        <v>266969.75</v>
      </c>
      <c r="AG53" s="86">
        <f t="shared" si="18"/>
        <v>517911.00000000006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2000</v>
      </c>
      <c r="AK53" s="86">
        <f t="shared" si="19"/>
        <v>199312.73</v>
      </c>
      <c r="AL53" s="86">
        <f t="shared" si="19"/>
        <v>72061.04</v>
      </c>
      <c r="AM53" s="86">
        <f t="shared" si="19"/>
        <v>201581.86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7079.06</v>
      </c>
      <c r="AR53" s="86">
        <f t="shared" si="19"/>
        <v>0</v>
      </c>
      <c r="AS53" s="86">
        <f t="shared" si="19"/>
        <v>7079.0599999999995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6264</v>
      </c>
      <c r="AX53" s="86">
        <f t="shared" si="19"/>
        <v>0</v>
      </c>
      <c r="AY53" s="86">
        <f t="shared" si="19"/>
        <v>6360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35404.659999999996</v>
      </c>
      <c r="BM53" s="86">
        <f t="shared" si="19"/>
        <v>0</v>
      </c>
      <c r="BN53" s="86">
        <f t="shared" si="19"/>
        <v>35404.659999999996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337625.23</v>
      </c>
      <c r="BS53" s="86">
        <f t="shared" si="19"/>
        <v>0</v>
      </c>
      <c r="BT53" s="86">
        <f t="shared" si="19"/>
        <v>350507.42999999993</v>
      </c>
      <c r="BU53" s="86">
        <f>BU8</f>
        <v>0</v>
      </c>
      <c r="BV53" s="102">
        <f>BV8+BV20+BV28+BV35+BV42+BV46+BV51</f>
        <v>2372047.8100000005</v>
      </c>
      <c r="BW53" s="87">
        <f>BW20+BW28+BW35+BW42+BW46+BW51</f>
        <v>528344.93</v>
      </c>
      <c r="BX53" s="87">
        <f>BX20+BX28+BX35+BX42+BX46+BX51</f>
        <v>2469658.41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431591.47999999917</v>
      </c>
      <c r="BW54" s="93"/>
      <c r="BX54" s="94">
        <f>IF((Spese_Rendiconto_2021!BX53-Entrate_Rendiconto_2021!E58)&lt;0,Entrate_Rendiconto_2021!E58-Spese_Rendiconto_2021!BX53,0)</f>
        <v>1760248.4799999995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2024-05-17T10:49:09Z</dcterms:modified>
  <cp:category/>
  <cp:version/>
  <cp:contentType/>
  <cp:contentStatus/>
</cp:coreProperties>
</file>